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D:\Work\xella\Doc\"/>
    </mc:Choice>
  </mc:AlternateContent>
  <xr:revisionPtr revIDLastSave="0" documentId="8_{1DB3860F-337E-4865-A0AA-18C689EDF348}" xr6:coauthVersionLast="47" xr6:coauthVersionMax="47" xr10:uidLastSave="{00000000-0000-0000-0000-000000000000}"/>
  <bookViews>
    <workbookView xWindow="1125" yWindow="1125" windowWidth="26310" windowHeight="11295" xr2:uid="{074D7EE4-49B0-45C6-BF27-EA5FA53F4C3E}"/>
  </bookViews>
  <sheets>
    <sheet name="Xella material"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5" i="1" l="1"/>
  <c r="AB24" i="1"/>
  <c r="AB30" i="1"/>
  <c r="AB32" i="1"/>
  <c r="AB31" i="1"/>
  <c r="AB27" i="1"/>
  <c r="AB28" i="1"/>
  <c r="AB29" i="1"/>
  <c r="AB34" i="1"/>
  <c r="AB33" i="1"/>
  <c r="AB26" i="1"/>
  <c r="AB23" i="1"/>
  <c r="AB22" i="1"/>
  <c r="AB21" i="1"/>
  <c r="AB20" i="1"/>
  <c r="AB19" i="1"/>
  <c r="AB18" i="1"/>
  <c r="AB17" i="1"/>
  <c r="AB16" i="1"/>
  <c r="AB15" i="1"/>
  <c r="AB14" i="1"/>
  <c r="AB13" i="1"/>
  <c r="AB12" i="1"/>
  <c r="AB11" i="1"/>
  <c r="AB10" i="1"/>
  <c r="AB9" i="1"/>
  <c r="AB8" i="1"/>
  <c r="AB7" i="1"/>
  <c r="AB6" i="1"/>
  <c r="AB5" i="1"/>
  <c r="AB3" i="1"/>
</calcChain>
</file>

<file path=xl/sharedStrings.xml><?xml version="1.0" encoding="utf-8"?>
<sst xmlns="http://schemas.openxmlformats.org/spreadsheetml/2006/main" count="440" uniqueCount="196">
  <si>
    <t>Name</t>
  </si>
  <si>
    <t>Red</t>
  </si>
  <si>
    <t>Green</t>
  </si>
  <si>
    <t>Blue</t>
  </si>
  <si>
    <t>Description</t>
  </si>
  <si>
    <t>Thermal Conductivity (W/mK)</t>
  </si>
  <si>
    <t>Density (kg/m3)</t>
  </si>
  <si>
    <t>Heat Capacity (J/kgK)</t>
  </si>
  <si>
    <t>Embodied Energy (MJ/kg)</t>
  </si>
  <si>
    <t>Embodied Carbon (kgCO2/kg)</t>
  </si>
  <si>
    <t>Porosity</t>
  </si>
  <si>
    <t>Specific Heat</t>
  </si>
  <si>
    <t>N2O Content</t>
  </si>
  <si>
    <t>CO Content</t>
  </si>
  <si>
    <t>CO2 Content</t>
  </si>
  <si>
    <t>Fire Protection Class - Load bearing</t>
  </si>
  <si>
    <t>Height (mm)</t>
  </si>
  <si>
    <t>Width (mm)</t>
  </si>
  <si>
    <t>Depth (mm)</t>
  </si>
  <si>
    <t>Compressive Strength Class</t>
  </si>
  <si>
    <t>Compressive Strength (N/mm2)</t>
  </si>
  <si>
    <t>Falazóelem teherhordó vagy nem-teherhordó, külső vagy belső falazatok építéséhez. Magas nyomószilárdsága miatt a legjobb választás teherhordó falszerkezetek építésére. A magas testsűrűség kiváló hanggátlási tulajdonságokat eredményez.</t>
  </si>
  <si>
    <t>Data Source</t>
  </si>
  <si>
    <t>https://www.xella.hu/hu_HU/product/ytong-lambda-600x200x300-gt/20001299</t>
  </si>
  <si>
    <t>A Multipor hőszigetelő lapok ásványi szerkezetéből és kapilláraktív tulajdonságából adódóan alkalmazható belső oldali hőszigetelésként párazáró réteg beépítése nélkül, megoldást nyújt alulról hűlő födémszerkezetek (mélygarázsok, pincék, átjárók) valamint homlokzati falak külső oldali hőszigetelésére egyaránt új szerkezet építés és felújítás esetén is.</t>
  </si>
  <si>
    <t>https://www.xella.hu/hu_HU/product/multipor-%C3%A1sv%C3%A1nyi-h%C5%91szigetel%C5%91-lap/20000431</t>
  </si>
  <si>
    <t>Válaszfalelem belső válaszfalak építéséhez. A magas testsűrűség kiváló hanggátlási tulajdonságokat eredményez.</t>
  </si>
  <si>
    <t>Kisméretű tégla elem. Kéthéjú falak külső burkolati rétegeként, lábazatburkolatok, vagy kerítések külső burkolatának kialakításához.</t>
  </si>
  <si>
    <t>Tömör, kettősméretű tégla falazóelem kéthéjú falak külső burkolati rétegeként, lábazatburkolatok, vagy kerítések külső burkolatának építéséhez. A fózolt élek lehetővé teszik a vakolatmentes, látszó felületű falszerkezet építését.</t>
  </si>
  <si>
    <t>Ytong Pef 600x200x50</t>
  </si>
  <si>
    <t xml:space="preserve">3.0 </t>
  </si>
  <si>
    <t>Ytong Pef 600x200x75</t>
  </si>
  <si>
    <t>Ytong Pve 600x200x100</t>
  </si>
  <si>
    <t xml:space="preserve">Ytong Pve 600x200x125 </t>
  </si>
  <si>
    <t>Ytong Pve 600x200x150</t>
  </si>
  <si>
    <t>Ytong Pve 600x200x100 NF</t>
  </si>
  <si>
    <t>Ytong Pve 600x200x125 NF</t>
  </si>
  <si>
    <t>Ytong Pve 600x200x150 NF</t>
  </si>
  <si>
    <t>Ytong Start 600x200x250 GT</t>
  </si>
  <si>
    <t>Ytong Start 600x200x300 GT</t>
  </si>
  <si>
    <t>Ytong Classic 600x200x200 GT</t>
  </si>
  <si>
    <t>Ytong Classic 600x200x250 GT</t>
  </si>
  <si>
    <t>Ytong Classic 600x200x300 GT</t>
  </si>
  <si>
    <t>Ytong Classic 600x200x375 GT</t>
  </si>
  <si>
    <t>Ytong Classic 600x200x200 NF+GT</t>
  </si>
  <si>
    <t>Ytong Classic 600x200x250 NF+GT</t>
  </si>
  <si>
    <t>Ytong Classic 600x200x300 NF+GT</t>
  </si>
  <si>
    <t>Ytong Classic 600x200x375 NF+GT</t>
  </si>
  <si>
    <t>Ytong Forte 500x200x375 GT</t>
  </si>
  <si>
    <t>Ytong Lambda 600x200x300 GT</t>
  </si>
  <si>
    <t>Ytong Lambda 600x200x375 GT</t>
  </si>
  <si>
    <t>Ytong Lambda 500x200x450 GT</t>
  </si>
  <si>
    <t>Ytong Lambda 500x200x500 GT</t>
  </si>
  <si>
    <t>Ytong Lambda 600x200x300 NF+GT</t>
  </si>
  <si>
    <t>Ytong Lambda 600x200x375 NF+GT</t>
  </si>
  <si>
    <t>Ajánlott 2-3 szintes épületek alsó szintjéhez, magasabb nyomószilárdsági igény esetén.</t>
  </si>
  <si>
    <t>Lábazati hőhídmegszakító elem, a fellépő hőhídhatás csökkentése érdekében.</t>
  </si>
  <si>
    <t>Eléfalazó lap, gépészeti aknák elfalazásához, vagy vasbeton falak előtétfalazatához.</t>
  </si>
  <si>
    <t>Válaszfalelem belső válaszfalak készítéséhez.</t>
  </si>
  <si>
    <t>https://www.xella.hu/hu_HU/product/multipor-%C3%A1sv%C3%A1nyi-h%C5%91szigetel%C5%91-lap/20000317</t>
  </si>
  <si>
    <t>https://www.xella.hu/hu_HU/product/multipor-%C3%A1sv%C3%A1nyi-h%C5%91szigetel%C5%91-lap/20000318</t>
  </si>
  <si>
    <t>https://www.xella.hu/hu_HU/product/multipor-%C3%A1sv%C3%A1nyi-h%C5%91szigetel%C5%91-lap/20000320</t>
  </si>
  <si>
    <t>https://www.xella.hu/hu_HU/product/multipor-%C3%A1sv%C3%A1nyi-h%C5%91szigetel%C5%91-lap/20000316</t>
  </si>
  <si>
    <t>https://www.xella.hu/hu_HU/product/multipor-%C3%A1sv%C3%A1nyi-h%C5%91szigetel%C5%91-lap/20002290</t>
  </si>
  <si>
    <t>https://www.xella.hu/hu_HU/product/multipor-%C3%A1sv%C3%A1nyi-h%C5%91szigetel%C5%91-lap/20002284</t>
  </si>
  <si>
    <t>https://www.xella.hu/hu_HU/product/multipor-%C3%A1sv%C3%A1nyi-h%C5%91szigetel%C5%91-lap/20002282</t>
  </si>
  <si>
    <t>https://www.xella.hu/hu_HU/product/multipor-%C3%A1sv%C3%A1nyi-h%C5%91szigetel%C5%91-lap/20002287</t>
  </si>
  <si>
    <t>https://www.xella.hu/hu_HU/product/multipor-%C3%A1sv%C3%A1nyi-h%C5%91szigetel%C5%91-lap/20002286</t>
  </si>
  <si>
    <t>https://www.xella.hu/hu_HU/product/multipor-%C3%A1sv%C3%A1nyi-h%C5%91szigetel%C5%91-lap/20000319</t>
  </si>
  <si>
    <t>https://www.xella.hu/hu_HU/product/silka-burkol%C3%B3elem-rapid-v-120/20002891</t>
  </si>
  <si>
    <t>https://www.xella.hu/hu_HU/product/silka-burkol%C3%B3elem-vf-120/20002890</t>
  </si>
  <si>
    <t>https://www.xella.hu/hu_HU/product/silka-falaz%C3%B3elem-hm-200-nf%2Bgt/20002886</t>
  </si>
  <si>
    <t>https://www.xella.hu/hu_HU/product/silka-falaz%C3%B3elem-hm-250-nf%2Bgt/20002885</t>
  </si>
  <si>
    <t>https://www.xella.hu/hu_HU/product/silka-falaz%C3%B3elem-hml-300-nf%2Bgt/20002884</t>
  </si>
  <si>
    <t>https://www.xella.hu/hu_HU/product/silka-v%C3%A1laszfalelem-hm-150-nf%2Bgt/20002887</t>
  </si>
  <si>
    <t>https://www.xella.hu/hu_HU/product/silka-v%C3%A1laszfalelem-hml-100-nf/20002888</t>
  </si>
  <si>
    <t>https://www.xella.hu/hu_HU/product/silka-v%C3%A1laszfalelem-hmlf-100-nf/20002889</t>
  </si>
  <si>
    <t>https://www.xella.hu/hu_HU/product/ytong-lambda-500x200x450-gt/20001295</t>
  </si>
  <si>
    <t>https://www.xella.hu/hu_HU/product/ytong-lambda-500x200x500-gt/20001294</t>
  </si>
  <si>
    <t>https://www.xella.hu/hu_HU/product/ytong-lambda-600x200x300-nf%2Bgt/20001298</t>
  </si>
  <si>
    <t>https://www.xella.hu/hu_HU/product/ytong-lambda-600x200x375-gt/20001297</t>
  </si>
  <si>
    <t>https://www.xella.hu/hu_HU/product/ytong-lambda-600x200x375-nf%2Bgt/20001296</t>
  </si>
  <si>
    <t>https://www.xella.hu/hu_HU/product/ytong-classic-600x200x200-gt/20001293</t>
  </si>
  <si>
    <t>https://www.xella.hu/hu_HU/product/ytong-classic-600x200x200-nf%2Bgt/20001292</t>
  </si>
  <si>
    <t>https://www.xella.hu/hu_HU/product/ytong-classic-600x200x300-gt/20001289</t>
  </si>
  <si>
    <t>https://www.xella.hu/hu_HU/product/ytong-classic-600x200x300-nf%2Bgt/20001288</t>
  </si>
  <si>
    <t>https://www.xella.hu/hu_HU/product/ytong-classic-600x200x250-gt/20001291</t>
  </si>
  <si>
    <t>https://www.xella.hu/hu_HU/product/ytong-classic-600x200x250-nf%2Bgt/20001290</t>
  </si>
  <si>
    <t>https://www.xella.hu/hu_HU/product/ytong-classic-600x200x375-gt/20001287</t>
  </si>
  <si>
    <t>https://www.xella.hu/hu_HU/product/ytong-classic-600x200x375-nf%2Bgt/20001286</t>
  </si>
  <si>
    <t>https://www.xella.hu/hu_HU/product/ytong-pve-600x200x100/20001307</t>
  </si>
  <si>
    <t>https://www.xella.hu/hu_HU/product/ytong-pve-600x200x100-nf/20001306</t>
  </si>
  <si>
    <t>https://www.xella.hu/hu_HU/product/ytong-pve-600x200x125/20001305</t>
  </si>
  <si>
    <t>https://www.xella.hu/hu_HU/product/ytong-pve-600x200x125-nf/20001304</t>
  </si>
  <si>
    <t>https://www.xella.hu/hu_HU/product/ytong-pve-600x200x150/20001303</t>
  </si>
  <si>
    <t>https://www.xella.hu/hu_HU/product/ytong-pve-600x200x150-nf/20001302</t>
  </si>
  <si>
    <t>https://www.xella.hu/hu_HU/product/ytong-pef-600x200x50/20001309</t>
  </si>
  <si>
    <t>https://www.xella.hu/hu_HU/product/ytong-pef-600x200x75/20001308</t>
  </si>
  <si>
    <t>https://www.xella.hu/hu_HU/product/ytong-forte-500x200x375-gt/20001284</t>
  </si>
  <si>
    <t>https://www.xella.hu/hu_HU/product/ytong-start-600x200x250-gt/20001301</t>
  </si>
  <si>
    <t>https://www.xella.hu/hu_HU/product/ytong-start-600x200x300-gt/20001300</t>
  </si>
  <si>
    <t>Külső, belső teherhordó vagy nem teherhordó falazatokhoz.</t>
  </si>
  <si>
    <t>Külső, belső teherhordó vagy nem teherhordó falazatokhoz, egy rétegű, kiegészítő hőszigetelést nem igénylő szerkezetekhez.</t>
  </si>
  <si>
    <t>P2</t>
  </si>
  <si>
    <t>P4</t>
  </si>
  <si>
    <t>Multipor hőszigetelő lap 180</t>
  </si>
  <si>
    <t>Multipor hőszigetelő lap 200</t>
  </si>
  <si>
    <t>Multipor hőszigetelő lap 220</t>
  </si>
  <si>
    <t>Multipor hőszigetelő lap 240</t>
  </si>
  <si>
    <t>Multipor hőszigetelő lap 260</t>
  </si>
  <si>
    <t>Multipor hőszigetelő lap 280</t>
  </si>
  <si>
    <t>Multipor hőszigetelő lap 300</t>
  </si>
  <si>
    <t>Multipor hőszigetelő lap 60</t>
  </si>
  <si>
    <t>Multipor hőszigetelő lap 80</t>
  </si>
  <si>
    <t>Multipor hőszigetelő lap 100</t>
  </si>
  <si>
    <t>Multipor hőszigetelő lap 120</t>
  </si>
  <si>
    <t>Multipor hőszigetelő lap 150</t>
  </si>
  <si>
    <t>Brand</t>
  </si>
  <si>
    <t xml:space="preserve">Ytong </t>
  </si>
  <si>
    <t>Silka Falazóelem HML 300 NF+GT</t>
  </si>
  <si>
    <t>Silka</t>
  </si>
  <si>
    <t>Silka Falazóelem  HM 250 NF+GT</t>
  </si>
  <si>
    <t>Silka Falazóelem HM 200 NF+GT</t>
  </si>
  <si>
    <t>Silka Válaszfalelem HM 150 NF+GT</t>
  </si>
  <si>
    <t>Silka Válaszfalelem HML 100 NF</t>
  </si>
  <si>
    <t>Silka Válaszfalelem HMLF 100 NF</t>
  </si>
  <si>
    <t>Silka Burkolóelem VF 120</t>
  </si>
  <si>
    <t>Silka Burkolóelem Rapid120</t>
  </si>
  <si>
    <t xml:space="preserve">Multipor </t>
  </si>
  <si>
    <t>Manufacturer</t>
  </si>
  <si>
    <t>Xella</t>
  </si>
  <si>
    <t>Texture Height (mm)</t>
  </si>
  <si>
    <t>Texture Width (mm)</t>
  </si>
  <si>
    <t>Fire Protection Class - Not Load Bearing</t>
  </si>
  <si>
    <t>Guid</t>
  </si>
  <si>
    <t>E0C3888C-1C9F-4E24-AF28-61EDAC70D658</t>
  </si>
  <si>
    <t>6E22FD26-9083-4615-978C-D432B4EF07CC</t>
  </si>
  <si>
    <t>218FA32C-643E-4C63-B0A7-8751EF684CFF</t>
  </si>
  <si>
    <t>DBAFEBDA-4753-4B26-9381-F917C352C217</t>
  </si>
  <si>
    <t>6108B90E-577A-4CE7-AE9B-E51856197416</t>
  </si>
  <si>
    <t>67043123-CA92-46BA-8A19-1FA829C25573</t>
  </si>
  <si>
    <t>C46E1FA6-57B5-478A-A76A-FC929E4B5BBD</t>
  </si>
  <si>
    <t>EE725FEE-A147-429F-AD0B-D6C82382D2D5</t>
  </si>
  <si>
    <t>370124C2-67A8-47BE-BE08-B44B963956E5</t>
  </si>
  <si>
    <t>35542E66-147D-448A-BA5F-B73B4689F79D</t>
  </si>
  <si>
    <t>B5CA3215-6C6C-4FA6-BCE0-FB275385D4A5</t>
  </si>
  <si>
    <t>A61546CF-4466-48C6-8AC0-E29A7CBCAAE8</t>
  </si>
  <si>
    <t>D2C244B7-9A7F-4BAC-AF39-B47078342AA8</t>
  </si>
  <si>
    <t>CF5E8BC1-0E7A-4604-8FEA-961A6551F921</t>
  </si>
  <si>
    <t>D5E051C8-41ED-4CD7-AA69-B732E635AC30</t>
  </si>
  <si>
    <t>73C0BAAC-C545-4CEC-BC4F-77D7E36DD76A</t>
  </si>
  <si>
    <t>376A5A20-728F-40D7-9188-D4E76E87C458</t>
  </si>
  <si>
    <t>DDF79EBA-0C4A-42E1-B038-4B750BF40DBC</t>
  </si>
  <si>
    <t>347300DC-A272-42E3-B8C0-A3328F09292D</t>
  </si>
  <si>
    <t>F253E91F-3676-425E-ABAE-BEECA1E087B8</t>
  </si>
  <si>
    <t>3A2C4263-1F6B-4039-A669-B5699D91CA02</t>
  </si>
  <si>
    <t>DA6E7841-3347-43E8-8A6B-7EDFAFCF7476</t>
  </si>
  <si>
    <t>A4ABF7D8-CE2D-498B-981D-F1A3CE2E60CD</t>
  </si>
  <si>
    <t>7F1B7960-B850-43B9-AEC7-71B015678E46</t>
  </si>
  <si>
    <t>A862A5B5-2099-436A-B70E-F60F53566A57</t>
  </si>
  <si>
    <t>B978957B-4B43-4459-BBC7-407B4B797797</t>
  </si>
  <si>
    <t>86616BF7-8A3C-4E75-9677-CB2CE992BF4B</t>
  </si>
  <si>
    <t>3102F377-C3F6-4F50-B0EF-A3A9F56E42D8</t>
  </si>
  <si>
    <t>D4C1741D-3926-4C96-A453-7683D6DDE7A6</t>
  </si>
  <si>
    <t>1247F671-4A6B-40DD-BC31-FAE4A8D980CE</t>
  </si>
  <si>
    <t>5DF1E3DD-474A-420A-A575-A0D0C930C109</t>
  </si>
  <si>
    <t>03EA1B2E-C5A6-42B7-AFAD-41DA68BD1EF6</t>
  </si>
  <si>
    <t>0AB156AD-2FD3-4886-83F7-CE6D254D0531</t>
  </si>
  <si>
    <t>2D61F2A9-098C-4429-9932-BC1969928CC4</t>
  </si>
  <si>
    <t>E127D910-A338-4B54-B52F-05055307A936</t>
  </si>
  <si>
    <t>D36F9626-AFEB-44C7-8D2C-2BFDD8D2E40E</t>
  </si>
  <si>
    <t>1BA6FB93-2B6B-499A-83C6-4698A903932A</t>
  </si>
  <si>
    <t>3A4BC023-092B-42E8-A7DB-307E4AF234F3</t>
  </si>
  <si>
    <t>1ED703BF-C1D1-4B95-AEDF-6F1D4A052B0F</t>
  </si>
  <si>
    <t>4A133F68-E253-4497-890D-91CB58A23C08</t>
  </si>
  <si>
    <t>C08A4F50-6001-48E8-BE9B-44FAA1BD6C0E</t>
  </si>
  <si>
    <t>4A6CE05F-2AA8-4A21-9313-17CA690D56CA</t>
  </si>
  <si>
    <t>50696923-1726-4146-BB07-ECE3AF5D1493</t>
  </si>
  <si>
    <t>BEC04619-298D-466A-ABB1-6FCC51F6D607</t>
  </si>
  <si>
    <t>843AA516-F342-411C-BB3A-05FFB5F685C2</t>
  </si>
  <si>
    <t>Mortar (kg/m2)</t>
  </si>
  <si>
    <t>Quantity (db/m2)</t>
  </si>
  <si>
    <t>https://www.xella.hu/hu_HU/product/multipor-%C3%A1sv%C3%A1nyi-h%C5%91szigetel%C5%91-lap/20000310</t>
  </si>
  <si>
    <t>Intersection Priority</t>
  </si>
  <si>
    <t>A1</t>
  </si>
  <si>
    <t>REI-M 240</t>
  </si>
  <si>
    <t>EI 240</t>
  </si>
  <si>
    <t>REI-M 180</t>
  </si>
  <si>
    <t>EI 180</t>
  </si>
  <si>
    <t>EI 120</t>
  </si>
  <si>
    <t>EI 90 EI 120</t>
  </si>
  <si>
    <t>EI 90</t>
  </si>
  <si>
    <t>REI-90</t>
  </si>
  <si>
    <t>U value</t>
  </si>
  <si>
    <t>Sound Insulation</t>
  </si>
  <si>
    <t>Fire Rating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</si>
</sst>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sz val="10"/>
      <color theme="1"/>
      <name val="Arial"/>
      <family val="2"/>
      <charset val="238"/>
    </font>
    <font>
      <sz val="10"/>
      <name val="Arial CE"/>
      <charset val="238"/>
    </font>
    <font>
      <sz val="10"/>
      <color theme="1"/>
      <name val="Arial"/>
      <family val="2"/>
    </font>
    <font>
      <sz val="10"/>
      <name val="Arial CE"/>
      <family val="2"/>
      <charset val="238"/>
    </font>
    <font>
      <sz val="10"/>
      <name val="Arial"/>
      <family val="2"/>
      <charset val="238"/>
    </font>
    <font>
      <sz val="8"/>
      <name val="Calibri"/>
      <family val="2"/>
      <scheme val="minor"/>
    </font>
    <font>
      <u/>
      <sz val="11"/>
      <color theme="10"/>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7" tint="0.79998168889431442"/>
        <bgColor indexed="64"/>
      </patternFill>
    </fill>
  </fills>
  <borders count="2">
    <border>
      <left/>
      <right/>
      <top/>
      <bottom/>
      <diagonal/>
    </border>
    <border>
      <left/>
      <right style="thin">
        <color rgb="FFFF0000"/>
      </right>
      <top/>
      <bottom/>
      <diagonal/>
    </border>
  </borders>
  <cellStyleXfs count="3">
    <xf numFmtId="0" fontId="0" fillId="0" borderId="0"/>
    <xf numFmtId="0" fontId="2" fillId="0" borderId="0"/>
    <xf numFmtId="0" fontId="7" fillId="0" borderId="0" applyNumberFormat="0" applyFill="0" applyBorder="0" applyAlignment="0" applyProtection="0"/>
  </cellStyleXfs>
  <cellXfs count="34">
    <xf numFmtId="0" fontId="0" fillId="0" borderId="0" xfId="0"/>
    <xf numFmtId="0" fontId="0" fillId="2" borderId="0" xfId="0" applyFill="1"/>
    <xf numFmtId="0" fontId="0" fillId="0" borderId="1" xfId="0" applyBorder="1"/>
    <xf numFmtId="0" fontId="0" fillId="3" borderId="0" xfId="0" applyFill="1"/>
    <xf numFmtId="0" fontId="0" fillId="3" borderId="1" xfId="0" applyFill="1" applyBorder="1"/>
    <xf numFmtId="0" fontId="0" fillId="4" borderId="0" xfId="0" applyFill="1"/>
    <xf numFmtId="0" fontId="0" fillId="5" borderId="0" xfId="0" applyFill="1"/>
    <xf numFmtId="0" fontId="0" fillId="0" borderId="0" xfId="0" applyProtection="1">
      <protection locked="0"/>
    </xf>
    <xf numFmtId="0" fontId="0" fillId="0" borderId="0" xfId="0" applyAlignment="1">
      <alignment horizontal="center"/>
    </xf>
    <xf numFmtId="0" fontId="0" fillId="0" borderId="0" xfId="0" applyAlignment="1">
      <alignment horizontal="left"/>
    </xf>
    <xf numFmtId="0" fontId="4" fillId="0" borderId="0" xfId="1" applyFont="1" applyAlignment="1">
      <alignment horizontal="center"/>
    </xf>
    <xf numFmtId="0" fontId="5" fillId="0" borderId="0" xfId="1" applyFont="1" applyAlignment="1">
      <alignment horizontal="center"/>
    </xf>
    <xf numFmtId="1" fontId="5" fillId="0" borderId="0" xfId="1" applyNumberFormat="1" applyFont="1" applyAlignment="1">
      <alignment horizontal="center"/>
    </xf>
    <xf numFmtId="0" fontId="0" fillId="0" borderId="0" xfId="0" applyAlignment="1">
      <alignment horizontal="right"/>
    </xf>
    <xf numFmtId="0" fontId="7" fillId="0" borderId="0" xfId="2"/>
    <xf numFmtId="0" fontId="0" fillId="0" borderId="0" xfId="0" applyAlignment="1">
      <alignment vertical="top" wrapText="1"/>
    </xf>
    <xf numFmtId="0" fontId="7" fillId="0" borderId="0" xfId="2" applyFill="1" applyBorder="1" applyAlignment="1">
      <alignment horizontal="center"/>
    </xf>
    <xf numFmtId="0" fontId="7" fillId="0" borderId="0" xfId="2" applyFill="1"/>
    <xf numFmtId="0" fontId="7" fillId="0" borderId="0" xfId="2" applyFill="1" applyBorder="1" applyAlignment="1">
      <alignment horizontal="center" vertical="center"/>
    </xf>
    <xf numFmtId="0" fontId="0" fillId="4" borderId="0" xfId="0" applyFill="1" applyAlignment="1">
      <alignment horizontal="right"/>
    </xf>
    <xf numFmtId="0" fontId="2" fillId="0" borderId="0" xfId="1" applyAlignment="1">
      <alignment horizontal="right"/>
    </xf>
    <xf numFmtId="0" fontId="0" fillId="0" borderId="0" xfId="0" applyAlignment="1" applyProtection="1">
      <alignment horizontal="right"/>
      <protection locked="0"/>
    </xf>
    <xf numFmtId="0" fontId="1" fillId="0" borderId="0" xfId="0" applyFont="1" applyAlignment="1">
      <alignment horizontal="right"/>
    </xf>
    <xf numFmtId="0" fontId="0" fillId="0" borderId="0" xfId="0" applyAlignment="1">
      <alignment horizontal="center" vertical="center"/>
    </xf>
    <xf numFmtId="0" fontId="0" fillId="0" borderId="0" xfId="0" applyAlignment="1" applyProtection="1">
      <alignment horizontal="center" vertical="center"/>
      <protection locked="0"/>
    </xf>
    <xf numFmtId="0" fontId="3" fillId="0" borderId="0" xfId="0" applyFont="1" applyAlignment="1" applyProtection="1">
      <alignment horizontal="center" vertical="center"/>
      <protection locked="0"/>
    </xf>
    <xf numFmtId="0" fontId="1" fillId="0" borderId="0" xfId="0" applyFont="1" applyAlignment="1" applyProtection="1">
      <alignment horizontal="center" vertical="center"/>
      <protection locked="0"/>
    </xf>
    <xf numFmtId="4" fontId="4" fillId="0" borderId="0" xfId="1" applyNumberFormat="1" applyFont="1" applyAlignment="1">
      <alignment horizontal="center"/>
    </xf>
    <xf numFmtId="4" fontId="2" fillId="0" borderId="0" xfId="1" applyNumberFormat="1" applyAlignment="1">
      <alignment horizontal="center"/>
    </xf>
    <xf numFmtId="4" fontId="4" fillId="0" borderId="0" xfId="1" applyNumberFormat="1" applyFont="1" applyAlignment="1">
      <alignment horizontal="center" vertical="center"/>
    </xf>
    <xf numFmtId="164" fontId="4" fillId="0" borderId="0" xfId="1" applyNumberFormat="1" applyFont="1" applyAlignment="1">
      <alignment horizontal="center"/>
    </xf>
    <xf numFmtId="2" fontId="4" fillId="0" borderId="0" xfId="1" applyNumberFormat="1" applyFont="1" applyAlignment="1">
      <alignment horizontal="center"/>
    </xf>
    <xf numFmtId="0" fontId="0" fillId="0" borderId="0" xfId="0" applyAlignment="1">
      <alignment vertical="center"/>
    </xf>
    <xf numFmtId="0" fontId="0" fillId="5" borderId="0" xfId="0" applyFill="1" applyAlignment="1">
      <alignment horizontal="center"/>
    </xf>
  </cellXfs>
  <cellStyles count="3">
    <cellStyle name="Hyperlink" xfId="2" builtinId="8"/>
    <cellStyle name="Normal" xfId="0" builtinId="0"/>
    <cellStyle name="Normál_árlista Y + S 2009.03.01 tervezet" xfId="1" xr:uid="{E78DBF0A-8B98-482B-A077-0BA0BC11D416}"/>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881778</xdr:colOff>
      <xdr:row>46</xdr:row>
      <xdr:rowOff>173118</xdr:rowOff>
    </xdr:from>
    <xdr:to>
      <xdr:col>2</xdr:col>
      <xdr:colOff>1264920</xdr:colOff>
      <xdr:row>53</xdr:row>
      <xdr:rowOff>175260</xdr:rowOff>
    </xdr:to>
    <xdr:pic>
      <xdr:nvPicPr>
        <xdr:cNvPr id="2" name="Kép 1">
          <a:extLst>
            <a:ext uri="{FF2B5EF4-FFF2-40B4-BE49-F238E27FC236}">
              <a16:creationId xmlns:a16="http://schemas.microsoft.com/office/drawing/2014/main" id="{B5ECDDDA-1BF1-A648-140D-346AA6BB5C44}"/>
            </a:ext>
          </a:extLst>
        </xdr:cNvPr>
        <xdr:cNvPicPr>
          <a:picLocks noChangeAspect="1"/>
        </xdr:cNvPicPr>
      </xdr:nvPicPr>
      <xdr:blipFill>
        <a:blip xmlns:r="http://schemas.openxmlformats.org/officeDocument/2006/relationships" r:embed="rId1"/>
        <a:stretch>
          <a:fillRect/>
        </a:stretch>
      </xdr:blipFill>
      <xdr:spPr>
        <a:xfrm>
          <a:off x="881778" y="10048638"/>
          <a:ext cx="1282302" cy="1282302"/>
        </a:xfrm>
        <a:prstGeom prst="rect">
          <a:avLst/>
        </a:prstGeom>
      </xdr:spPr>
    </xdr:pic>
    <xdr:clientData/>
  </xdr:twoCellAnchor>
  <xdr:twoCellAnchor editAs="oneCell">
    <xdr:from>
      <xdr:col>1</xdr:col>
      <xdr:colOff>815341</xdr:colOff>
      <xdr:row>53</xdr:row>
      <xdr:rowOff>137160</xdr:rowOff>
    </xdr:from>
    <xdr:to>
      <xdr:col>2</xdr:col>
      <xdr:colOff>1381906</xdr:colOff>
      <xdr:row>65</xdr:row>
      <xdr:rowOff>28190</xdr:rowOff>
    </xdr:to>
    <xdr:pic>
      <xdr:nvPicPr>
        <xdr:cNvPr id="3" name="Kép 2">
          <a:extLst>
            <a:ext uri="{FF2B5EF4-FFF2-40B4-BE49-F238E27FC236}">
              <a16:creationId xmlns:a16="http://schemas.microsoft.com/office/drawing/2014/main" id="{9EB9C690-AA16-8473-6A53-6B3CB69AA8CB}"/>
            </a:ext>
          </a:extLst>
        </xdr:cNvPr>
        <xdr:cNvPicPr>
          <a:picLocks noChangeAspect="1"/>
        </xdr:cNvPicPr>
      </xdr:nvPicPr>
      <xdr:blipFill>
        <a:blip xmlns:r="http://schemas.openxmlformats.org/officeDocument/2006/relationships" r:embed="rId2"/>
        <a:stretch>
          <a:fillRect/>
        </a:stretch>
      </xdr:blipFill>
      <xdr:spPr>
        <a:xfrm>
          <a:off x="815341" y="11292840"/>
          <a:ext cx="1465725" cy="2085590"/>
        </a:xfrm>
        <a:prstGeom prst="rect">
          <a:avLst/>
        </a:prstGeom>
      </xdr:spPr>
    </xdr:pic>
    <xdr:clientData/>
  </xdr:twoCellAnchor>
  <xdr:twoCellAnchor editAs="oneCell">
    <xdr:from>
      <xdr:col>2</xdr:col>
      <xdr:colOff>1479946</xdr:colOff>
      <xdr:row>47</xdr:row>
      <xdr:rowOff>0</xdr:rowOff>
    </xdr:from>
    <xdr:to>
      <xdr:col>4</xdr:col>
      <xdr:colOff>100726</xdr:colOff>
      <xdr:row>53</xdr:row>
      <xdr:rowOff>144780</xdr:rowOff>
    </xdr:to>
    <xdr:pic>
      <xdr:nvPicPr>
        <xdr:cNvPr id="4" name="Kép 3">
          <a:extLst>
            <a:ext uri="{FF2B5EF4-FFF2-40B4-BE49-F238E27FC236}">
              <a16:creationId xmlns:a16="http://schemas.microsoft.com/office/drawing/2014/main" id="{88D76BE5-4929-46E6-BD8D-0FF82D7D8CBF}"/>
            </a:ext>
          </a:extLst>
        </xdr:cNvPr>
        <xdr:cNvPicPr>
          <a:picLocks noChangeAspect="1"/>
        </xdr:cNvPicPr>
      </xdr:nvPicPr>
      <xdr:blipFill>
        <a:blip xmlns:r="http://schemas.openxmlformats.org/officeDocument/2006/relationships" r:embed="rId3"/>
        <a:stretch>
          <a:fillRect/>
        </a:stretch>
      </xdr:blipFill>
      <xdr:spPr>
        <a:xfrm>
          <a:off x="2379106" y="10058400"/>
          <a:ext cx="1242060" cy="1242060"/>
        </a:xfrm>
        <a:prstGeom prst="rect">
          <a:avLst/>
        </a:prstGeom>
      </xdr:spPr>
    </xdr:pic>
    <xdr:clientData/>
  </xdr:twoCellAnchor>
  <xdr:twoCellAnchor editAs="oneCell">
    <xdr:from>
      <xdr:col>2</xdr:col>
      <xdr:colOff>1409701</xdr:colOff>
      <xdr:row>53</xdr:row>
      <xdr:rowOff>137160</xdr:rowOff>
    </xdr:from>
    <xdr:to>
      <xdr:col>4</xdr:col>
      <xdr:colOff>222259</xdr:colOff>
      <xdr:row>64</xdr:row>
      <xdr:rowOff>26450</xdr:rowOff>
    </xdr:to>
    <xdr:pic>
      <xdr:nvPicPr>
        <xdr:cNvPr id="5" name="Kép 4">
          <a:extLst>
            <a:ext uri="{FF2B5EF4-FFF2-40B4-BE49-F238E27FC236}">
              <a16:creationId xmlns:a16="http://schemas.microsoft.com/office/drawing/2014/main" id="{A5147CAD-1332-442D-A07D-4E3651006A3C}"/>
            </a:ext>
          </a:extLst>
        </xdr:cNvPr>
        <xdr:cNvPicPr>
          <a:picLocks noChangeAspect="1"/>
        </xdr:cNvPicPr>
      </xdr:nvPicPr>
      <xdr:blipFill>
        <a:blip xmlns:r="http://schemas.openxmlformats.org/officeDocument/2006/relationships" r:embed="rId4"/>
        <a:stretch>
          <a:fillRect/>
        </a:stretch>
      </xdr:blipFill>
      <xdr:spPr>
        <a:xfrm>
          <a:off x="2308861" y="11292840"/>
          <a:ext cx="1433838" cy="1900970"/>
        </a:xfrm>
        <a:prstGeom prst="rect">
          <a:avLst/>
        </a:prstGeom>
      </xdr:spPr>
    </xdr:pic>
    <xdr:clientData/>
  </xdr:twoCellAnchor>
  <xdr:twoCellAnchor editAs="oneCell">
    <xdr:from>
      <xdr:col>4</xdr:col>
      <xdr:colOff>274321</xdr:colOff>
      <xdr:row>46</xdr:row>
      <xdr:rowOff>181005</xdr:rowOff>
    </xdr:from>
    <xdr:to>
      <xdr:col>6</xdr:col>
      <xdr:colOff>281940</xdr:colOff>
      <xdr:row>53</xdr:row>
      <xdr:rowOff>177487</xdr:rowOff>
    </xdr:to>
    <xdr:pic>
      <xdr:nvPicPr>
        <xdr:cNvPr id="6" name="Kép 5">
          <a:extLst>
            <a:ext uri="{FF2B5EF4-FFF2-40B4-BE49-F238E27FC236}">
              <a16:creationId xmlns:a16="http://schemas.microsoft.com/office/drawing/2014/main" id="{1E1F2FAD-0C27-4555-9033-E3E1B268C1AA}"/>
            </a:ext>
          </a:extLst>
        </xdr:cNvPr>
        <xdr:cNvPicPr>
          <a:picLocks noChangeAspect="1"/>
        </xdr:cNvPicPr>
      </xdr:nvPicPr>
      <xdr:blipFill>
        <a:blip xmlns:r="http://schemas.openxmlformats.org/officeDocument/2006/relationships" r:embed="rId5"/>
        <a:stretch>
          <a:fillRect/>
        </a:stretch>
      </xdr:blipFill>
      <xdr:spPr>
        <a:xfrm>
          <a:off x="3794761" y="10056525"/>
          <a:ext cx="1257299" cy="1276642"/>
        </a:xfrm>
        <a:prstGeom prst="rect">
          <a:avLst/>
        </a:prstGeom>
      </xdr:spPr>
    </xdr:pic>
    <xdr:clientData/>
  </xdr:twoCellAnchor>
  <xdr:twoCellAnchor editAs="oneCell">
    <xdr:from>
      <xdr:col>4</xdr:col>
      <xdr:colOff>190500</xdr:colOff>
      <xdr:row>53</xdr:row>
      <xdr:rowOff>156462</xdr:rowOff>
    </xdr:from>
    <xdr:to>
      <xdr:col>6</xdr:col>
      <xdr:colOff>302215</xdr:colOff>
      <xdr:row>65</xdr:row>
      <xdr:rowOff>79627</xdr:rowOff>
    </xdr:to>
    <xdr:pic>
      <xdr:nvPicPr>
        <xdr:cNvPr id="7" name="Kép 6">
          <a:extLst>
            <a:ext uri="{FF2B5EF4-FFF2-40B4-BE49-F238E27FC236}">
              <a16:creationId xmlns:a16="http://schemas.microsoft.com/office/drawing/2014/main" id="{48908060-1C1A-4BFB-9A33-4AF530C1D5B0}"/>
            </a:ext>
          </a:extLst>
        </xdr:cNvPr>
        <xdr:cNvPicPr>
          <a:picLocks noChangeAspect="1"/>
        </xdr:cNvPicPr>
      </xdr:nvPicPr>
      <xdr:blipFill>
        <a:blip xmlns:r="http://schemas.openxmlformats.org/officeDocument/2006/relationships" r:embed="rId6"/>
        <a:stretch>
          <a:fillRect/>
        </a:stretch>
      </xdr:blipFill>
      <xdr:spPr>
        <a:xfrm>
          <a:off x="3710940" y="11312142"/>
          <a:ext cx="1361395" cy="211772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xella.hu/hu_HU/product/ytong-classic-600x200x375-nf%2Bgt/20001286" TargetMode="External"/><Relationship Id="rId18" Type="http://schemas.openxmlformats.org/officeDocument/2006/relationships/hyperlink" Target="https://www.xella.hu/hu_HU/product/ytong-pve-600x200x150-nf/20001302" TargetMode="External"/><Relationship Id="rId26" Type="http://schemas.openxmlformats.org/officeDocument/2006/relationships/hyperlink" Target="https://www.xella.hu/hu_HU/product/silka-falaz%C3%B3elem-hm-200-nf%2Bgt/20002886" TargetMode="External"/><Relationship Id="rId39" Type="http://schemas.openxmlformats.org/officeDocument/2006/relationships/hyperlink" Target="https://www.xella.hu/hu_HU/product/multipor-%C3%A1sv%C3%A1nyi-h%C5%91szigetel%C5%91-lap/20002286" TargetMode="External"/><Relationship Id="rId21" Type="http://schemas.openxmlformats.org/officeDocument/2006/relationships/hyperlink" Target="https://www.xella.hu/hu_HU/product/ytong-forte-500x200x375-gt/20001284" TargetMode="External"/><Relationship Id="rId34" Type="http://schemas.openxmlformats.org/officeDocument/2006/relationships/hyperlink" Target="https://www.xella.hu/hu_HU/product/multipor-%C3%A1sv%C3%A1nyi-h%C5%91szigetel%C5%91-lap/20000316" TargetMode="External"/><Relationship Id="rId42" Type="http://schemas.openxmlformats.org/officeDocument/2006/relationships/printerSettings" Target="../printerSettings/printerSettings1.bin"/><Relationship Id="rId7" Type="http://schemas.openxmlformats.org/officeDocument/2006/relationships/hyperlink" Target="https://www.xella.hu/hu_HU/product/ytong-classic-600x200x200-nf%2Bgt/20001292" TargetMode="External"/><Relationship Id="rId2" Type="http://schemas.openxmlformats.org/officeDocument/2006/relationships/hyperlink" Target="https://www.xella.hu/hu_HU/product/ytong-lambda-500x200x500-gt/20001294" TargetMode="External"/><Relationship Id="rId16" Type="http://schemas.openxmlformats.org/officeDocument/2006/relationships/hyperlink" Target="https://www.xella.hu/hu_HU/product/ytong-pve-600x200x125/20001305" TargetMode="External"/><Relationship Id="rId20" Type="http://schemas.openxmlformats.org/officeDocument/2006/relationships/hyperlink" Target="https://www.xella.hu/hu_HU/product/ytong-pef-600x200x75/20001308" TargetMode="External"/><Relationship Id="rId29" Type="http://schemas.openxmlformats.org/officeDocument/2006/relationships/hyperlink" Target="https://www.xella.hu/hu_HU/product/silka-v%C3%A1laszfalelem-hm-150-nf%2Bgt/20002887" TargetMode="External"/><Relationship Id="rId41" Type="http://schemas.openxmlformats.org/officeDocument/2006/relationships/hyperlink" Target="https://www.xella.hu/hu_HU/product/multipor-%C3%A1sv%C3%A1nyi-h%C5%91szigetel%C5%91-lap/20000310" TargetMode="External"/><Relationship Id="rId1" Type="http://schemas.openxmlformats.org/officeDocument/2006/relationships/hyperlink" Target="https://www.xella.hu/hu_HU/product/ytong-lambda-500x200x450-gt/20001295" TargetMode="External"/><Relationship Id="rId6" Type="http://schemas.openxmlformats.org/officeDocument/2006/relationships/hyperlink" Target="https://www.xella.hu/hu_HU/product/ytong-classic-600x200x200-gt/20001293" TargetMode="External"/><Relationship Id="rId11" Type="http://schemas.openxmlformats.org/officeDocument/2006/relationships/hyperlink" Target="https://www.xella.hu/hu_HU/product/ytong-classic-600x200x250-nf%2Bgt/20001290" TargetMode="External"/><Relationship Id="rId24" Type="http://schemas.openxmlformats.org/officeDocument/2006/relationships/hyperlink" Target="https://www.xella.hu/hu_HU/product/silka-burkol%C3%B3elem-rapid-v-120/20002891" TargetMode="External"/><Relationship Id="rId32" Type="http://schemas.openxmlformats.org/officeDocument/2006/relationships/hyperlink" Target="https://www.xella.hu/hu_HU/product/multipor-%C3%A1sv%C3%A1nyi-h%C5%91szigetel%C5%91-lap/20000317" TargetMode="External"/><Relationship Id="rId37" Type="http://schemas.openxmlformats.org/officeDocument/2006/relationships/hyperlink" Target="https://www.xella.hu/hu_HU/product/multipor-%C3%A1sv%C3%A1nyi-h%C5%91szigetel%C5%91-lap/20002282" TargetMode="External"/><Relationship Id="rId40" Type="http://schemas.openxmlformats.org/officeDocument/2006/relationships/hyperlink" Target="https://www.xella.hu/hu_HU/product/multipor-%C3%A1sv%C3%A1nyi-h%C5%91szigetel%C5%91-lap/20000319" TargetMode="External"/><Relationship Id="rId5" Type="http://schemas.openxmlformats.org/officeDocument/2006/relationships/hyperlink" Target="https://www.xella.hu/hu_HU/product/ytong-lambda-600x200x375-nf%2Bgt/20001296" TargetMode="External"/><Relationship Id="rId15" Type="http://schemas.openxmlformats.org/officeDocument/2006/relationships/hyperlink" Target="https://www.xella.hu/hu_HU/product/ytong-pve-600x200x100-nf/20001306" TargetMode="External"/><Relationship Id="rId23" Type="http://schemas.openxmlformats.org/officeDocument/2006/relationships/hyperlink" Target="https://www.xella.hu/hu_HU/product/ytong-start-600x200x300-gt/20001300" TargetMode="External"/><Relationship Id="rId28" Type="http://schemas.openxmlformats.org/officeDocument/2006/relationships/hyperlink" Target="https://www.xella.hu/hu_HU/product/silka-falaz%C3%B3elem-hml-300-nf%2Bgt/20002884" TargetMode="External"/><Relationship Id="rId36" Type="http://schemas.openxmlformats.org/officeDocument/2006/relationships/hyperlink" Target="https://www.xella.hu/hu_HU/product/multipor-%C3%A1sv%C3%A1nyi-h%C5%91szigetel%C5%91-lap/20002284" TargetMode="External"/><Relationship Id="rId10" Type="http://schemas.openxmlformats.org/officeDocument/2006/relationships/hyperlink" Target="https://www.xella.hu/hu_HU/product/ytong-classic-600x200x250-gt/20001291" TargetMode="External"/><Relationship Id="rId19" Type="http://schemas.openxmlformats.org/officeDocument/2006/relationships/hyperlink" Target="https://www.xella.hu/hu_HU/product/ytong-pef-600x200x50/20001309" TargetMode="External"/><Relationship Id="rId31" Type="http://schemas.openxmlformats.org/officeDocument/2006/relationships/hyperlink" Target="https://www.xella.hu/hu_HU/product/silka-v%C3%A1laszfalelem-hmlf-100-nf/20002889" TargetMode="External"/><Relationship Id="rId4" Type="http://schemas.openxmlformats.org/officeDocument/2006/relationships/hyperlink" Target="https://www.xella.hu/hu_HU/product/ytong-lambda-600x200x375-gt/20001297" TargetMode="External"/><Relationship Id="rId9" Type="http://schemas.openxmlformats.org/officeDocument/2006/relationships/hyperlink" Target="https://www.xella.hu/hu_HU/product/ytong-classic-600x200x300-nf%2Bgt/20001288" TargetMode="External"/><Relationship Id="rId14" Type="http://schemas.openxmlformats.org/officeDocument/2006/relationships/hyperlink" Target="https://www.xella.hu/hu_HU/product/ytong-pve-600x200x100/20001307" TargetMode="External"/><Relationship Id="rId22" Type="http://schemas.openxmlformats.org/officeDocument/2006/relationships/hyperlink" Target="https://www.xella.hu/hu_HU/product/ytong-start-600x200x250-gt/20001301" TargetMode="External"/><Relationship Id="rId27" Type="http://schemas.openxmlformats.org/officeDocument/2006/relationships/hyperlink" Target="https://www.xella.hu/hu_HU/product/silka-falaz%C3%B3elem-hm-250-nf%2Bgt/20002885" TargetMode="External"/><Relationship Id="rId30" Type="http://schemas.openxmlformats.org/officeDocument/2006/relationships/hyperlink" Target="https://www.xella.hu/hu_HU/product/silka-v%C3%A1laszfalelem-hml-100-nf/20002888" TargetMode="External"/><Relationship Id="rId35" Type="http://schemas.openxmlformats.org/officeDocument/2006/relationships/hyperlink" Target="https://www.xella.hu/hu_HU/product/multipor-%C3%A1sv%C3%A1nyi-h%C5%91szigetel%C5%91-lap/20002290" TargetMode="External"/><Relationship Id="rId43" Type="http://schemas.openxmlformats.org/officeDocument/2006/relationships/drawing" Target="../drawings/drawing1.xml"/><Relationship Id="rId8" Type="http://schemas.openxmlformats.org/officeDocument/2006/relationships/hyperlink" Target="https://www.xella.hu/hu_HU/product/ytong-classic-600x200x300-gt/20001289" TargetMode="External"/><Relationship Id="rId3" Type="http://schemas.openxmlformats.org/officeDocument/2006/relationships/hyperlink" Target="https://www.xella.hu/hu_HU/product/ytong-lambda-600x200x300-nf%2Bgt/20001298" TargetMode="External"/><Relationship Id="rId12" Type="http://schemas.openxmlformats.org/officeDocument/2006/relationships/hyperlink" Target="https://www.xella.hu/hu_HU/product/ytong-classic-600x200x375-gt/20001287" TargetMode="External"/><Relationship Id="rId17" Type="http://schemas.openxmlformats.org/officeDocument/2006/relationships/hyperlink" Target="https://www.xella.hu/hu_HU/product/ytong-pve-600x200x125-nf/20001304" TargetMode="External"/><Relationship Id="rId25" Type="http://schemas.openxmlformats.org/officeDocument/2006/relationships/hyperlink" Target="https://www.xella.hu/hu_HU/product/silka-burkol%C3%B3elem-vf-120/20002890" TargetMode="External"/><Relationship Id="rId33" Type="http://schemas.openxmlformats.org/officeDocument/2006/relationships/hyperlink" Target="https://www.xella.hu/hu_HU/product/multipor-%C3%A1sv%C3%A1nyi-h%C5%91szigetel%C5%91-lap/20000320" TargetMode="External"/><Relationship Id="rId38" Type="http://schemas.openxmlformats.org/officeDocument/2006/relationships/hyperlink" Target="https://www.xella.hu/hu_HU/product/multipor-%C3%A1sv%C3%A1nyi-h%C5%91szigetel%C5%91-lap/2000228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627C6-E8D1-4CDF-B150-534ABDE20A14}">
  <dimension ref="A1:AH75"/>
  <sheetViews>
    <sheetView tabSelected="1" topLeftCell="N1" workbookViewId="0">
      <selection activeCell="AD9" sqref="AD9"/>
    </sheetView>
  </sheetViews>
  <sheetFormatPr defaultRowHeight="15" x14ac:dyDescent="0.25"/>
  <cols>
    <col min="1" max="1" width="13.140625" customWidth="1"/>
    <col min="2" max="2" width="13.140625" bestFit="1" customWidth="1"/>
    <col min="3" max="3" width="29.140625" bestFit="1" customWidth="1"/>
    <col min="6" max="6" width="9.140625" style="2"/>
    <col min="7" max="7" width="110.7109375" customWidth="1"/>
    <col min="8" max="8" width="18.28515625" style="13" customWidth="1"/>
    <col min="9" max="9" width="15.28515625" style="13" bestFit="1" customWidth="1"/>
    <col min="10" max="10" width="15.85546875" customWidth="1"/>
    <col min="11" max="11" width="24" bestFit="1" customWidth="1"/>
    <col min="12" max="12" width="27.5703125" bestFit="1" customWidth="1"/>
    <col min="13" max="13" width="8.28515625" bestFit="1" customWidth="1"/>
    <col min="14" max="15" width="12.42578125" bestFit="1" customWidth="1"/>
    <col min="16" max="16" width="11.140625" bestFit="1" customWidth="1"/>
    <col min="17" max="17" width="12.140625" bestFit="1" customWidth="1"/>
    <col min="18" max="18" width="10.5703125" customWidth="1"/>
    <col min="19" max="19" width="9.7109375" customWidth="1"/>
    <col min="20" max="20" width="10.140625" customWidth="1"/>
    <col min="21" max="21" width="17.7109375" bestFit="1" customWidth="1"/>
    <col min="22" max="22" width="17.42578125" bestFit="1" customWidth="1"/>
    <col min="23" max="23" width="11.7109375" customWidth="1"/>
    <col min="24" max="24" width="9.7109375" customWidth="1"/>
    <col min="25" max="25" width="11.7109375" customWidth="1"/>
    <col min="26" max="26" width="18.140625" customWidth="1"/>
    <col min="28" max="28" width="24.42578125" bestFit="1" customWidth="1"/>
    <col min="29" max="29" width="15.5703125" customWidth="1"/>
    <col min="30" max="30" width="19" bestFit="1" customWidth="1"/>
    <col min="31" max="31" width="32.5703125" bestFit="1" customWidth="1"/>
    <col min="32" max="32" width="36.42578125" bestFit="1" customWidth="1"/>
    <col min="33" max="33" width="8.85546875" style="8"/>
    <col min="34" max="34" width="16" bestFit="1" customWidth="1"/>
  </cols>
  <sheetData>
    <row r="1" spans="1:34" x14ac:dyDescent="0.25">
      <c r="A1" s="3" t="s">
        <v>129</v>
      </c>
      <c r="B1" s="3" t="s">
        <v>117</v>
      </c>
      <c r="C1" s="3" t="s">
        <v>0</v>
      </c>
      <c r="D1" s="3" t="s">
        <v>1</v>
      </c>
      <c r="E1" s="3" t="s">
        <v>2</v>
      </c>
      <c r="F1" s="4" t="s">
        <v>3</v>
      </c>
      <c r="G1" s="5" t="s">
        <v>4</v>
      </c>
      <c r="H1" s="19" t="s">
        <v>5</v>
      </c>
      <c r="I1" s="19" t="s">
        <v>6</v>
      </c>
      <c r="J1" s="5" t="s">
        <v>7</v>
      </c>
      <c r="K1" s="5" t="s">
        <v>8</v>
      </c>
      <c r="L1" s="5" t="s">
        <v>9</v>
      </c>
      <c r="M1" s="1" t="s">
        <v>10</v>
      </c>
      <c r="N1" s="1" t="s">
        <v>11</v>
      </c>
      <c r="O1" s="1" t="s">
        <v>12</v>
      </c>
      <c r="P1" s="1" t="s">
        <v>13</v>
      </c>
      <c r="Q1" s="1" t="s">
        <v>14</v>
      </c>
      <c r="R1" s="6" t="s">
        <v>16</v>
      </c>
      <c r="S1" s="6" t="s">
        <v>17</v>
      </c>
      <c r="T1" s="6" t="s">
        <v>18</v>
      </c>
      <c r="U1" s="6" t="s">
        <v>131</v>
      </c>
      <c r="V1" s="6" t="s">
        <v>132</v>
      </c>
      <c r="W1" s="6" t="s">
        <v>19</v>
      </c>
      <c r="X1" s="6" t="s">
        <v>20</v>
      </c>
      <c r="Y1" s="6" t="s">
        <v>195</v>
      </c>
      <c r="Z1" s="6" t="s">
        <v>22</v>
      </c>
      <c r="AA1" s="6" t="s">
        <v>134</v>
      </c>
      <c r="AB1" s="6" t="s">
        <v>180</v>
      </c>
      <c r="AC1" s="6" t="s">
        <v>181</v>
      </c>
      <c r="AD1" s="6" t="s">
        <v>183</v>
      </c>
      <c r="AE1" s="6" t="s">
        <v>15</v>
      </c>
      <c r="AF1" s="6" t="s">
        <v>133</v>
      </c>
      <c r="AG1" s="33" t="s">
        <v>193</v>
      </c>
      <c r="AH1" s="6" t="s">
        <v>194</v>
      </c>
    </row>
    <row r="2" spans="1:34" x14ac:dyDescent="0.25">
      <c r="A2" t="s">
        <v>130</v>
      </c>
      <c r="B2" t="s">
        <v>118</v>
      </c>
      <c r="C2" s="9" t="s">
        <v>49</v>
      </c>
      <c r="D2">
        <v>251</v>
      </c>
      <c r="E2">
        <v>186</v>
      </c>
      <c r="F2" s="2">
        <v>0</v>
      </c>
      <c r="G2" t="s">
        <v>101</v>
      </c>
      <c r="H2" s="13">
        <v>0.08</v>
      </c>
      <c r="I2" s="13">
        <v>330</v>
      </c>
      <c r="J2">
        <v>1000</v>
      </c>
      <c r="R2" s="8">
        <v>199</v>
      </c>
      <c r="S2" s="8">
        <v>599</v>
      </c>
      <c r="T2" s="8">
        <v>299</v>
      </c>
      <c r="U2" s="23">
        <v>201.5</v>
      </c>
      <c r="V2" s="8">
        <v>601.5</v>
      </c>
      <c r="W2" s="8" t="s">
        <v>103</v>
      </c>
      <c r="X2" s="8">
        <v>2.7</v>
      </c>
      <c r="Y2" t="s">
        <v>184</v>
      </c>
      <c r="Z2" t="s">
        <v>23</v>
      </c>
      <c r="AA2" t="s">
        <v>135</v>
      </c>
      <c r="AB2" s="27">
        <v>7.8</v>
      </c>
      <c r="AC2" s="27">
        <v>8.1999999999999993</v>
      </c>
      <c r="AD2">
        <v>530</v>
      </c>
      <c r="AE2" t="s">
        <v>185</v>
      </c>
      <c r="AF2" t="s">
        <v>186</v>
      </c>
      <c r="AG2" s="27">
        <v>0.26</v>
      </c>
      <c r="AH2">
        <v>48</v>
      </c>
    </row>
    <row r="3" spans="1:34" x14ac:dyDescent="0.25">
      <c r="A3" t="s">
        <v>130</v>
      </c>
      <c r="B3" t="s">
        <v>118</v>
      </c>
      <c r="C3" s="9" t="s">
        <v>50</v>
      </c>
      <c r="D3">
        <v>251</v>
      </c>
      <c r="E3">
        <v>186</v>
      </c>
      <c r="F3" s="2">
        <v>0</v>
      </c>
      <c r="G3" t="s">
        <v>102</v>
      </c>
      <c r="H3" s="13">
        <v>0.08</v>
      </c>
      <c r="I3" s="13">
        <v>330</v>
      </c>
      <c r="J3">
        <v>1000</v>
      </c>
      <c r="R3" s="8">
        <v>199</v>
      </c>
      <c r="S3" s="8">
        <v>599</v>
      </c>
      <c r="T3" s="8">
        <v>374</v>
      </c>
      <c r="U3" s="23">
        <v>201.5</v>
      </c>
      <c r="V3" s="8">
        <v>601.5</v>
      </c>
      <c r="W3" s="8" t="s">
        <v>103</v>
      </c>
      <c r="X3" s="8">
        <v>2.7</v>
      </c>
      <c r="Y3" t="s">
        <v>184</v>
      </c>
      <c r="Z3" s="14" t="s">
        <v>80</v>
      </c>
      <c r="AA3" t="s">
        <v>136</v>
      </c>
      <c r="AB3" s="27">
        <f>1.3*7.5</f>
        <v>9.75</v>
      </c>
      <c r="AC3" s="27">
        <v>8.1999999999999993</v>
      </c>
      <c r="AD3">
        <v>530</v>
      </c>
      <c r="AE3" t="s">
        <v>185</v>
      </c>
      <c r="AF3" t="s">
        <v>186</v>
      </c>
      <c r="AG3" s="27">
        <v>0.21</v>
      </c>
      <c r="AH3">
        <v>49</v>
      </c>
    </row>
    <row r="4" spans="1:34" x14ac:dyDescent="0.25">
      <c r="A4" t="s">
        <v>130</v>
      </c>
      <c r="B4" t="s">
        <v>118</v>
      </c>
      <c r="C4" s="9" t="s">
        <v>51</v>
      </c>
      <c r="D4">
        <v>251</v>
      </c>
      <c r="E4">
        <v>186</v>
      </c>
      <c r="F4" s="2">
        <v>0</v>
      </c>
      <c r="G4" t="s">
        <v>102</v>
      </c>
      <c r="H4" s="13">
        <v>0.08</v>
      </c>
      <c r="I4" s="13">
        <v>330</v>
      </c>
      <c r="J4">
        <v>1000</v>
      </c>
      <c r="R4" s="8">
        <v>199</v>
      </c>
      <c r="S4" s="8">
        <v>499</v>
      </c>
      <c r="T4" s="8">
        <v>449</v>
      </c>
      <c r="U4" s="23">
        <v>201.5</v>
      </c>
      <c r="V4" s="8">
        <v>501.5</v>
      </c>
      <c r="W4" s="8" t="s">
        <v>103</v>
      </c>
      <c r="X4" s="8">
        <v>2.7</v>
      </c>
      <c r="Y4" t="s">
        <v>184</v>
      </c>
      <c r="Z4" s="14" t="s">
        <v>77</v>
      </c>
      <c r="AA4" t="s">
        <v>137</v>
      </c>
      <c r="AB4" s="28">
        <v>11.7</v>
      </c>
      <c r="AC4" s="28">
        <v>9.8800000000000008</v>
      </c>
      <c r="AD4">
        <v>530</v>
      </c>
      <c r="AE4" t="s">
        <v>185</v>
      </c>
      <c r="AF4" t="s">
        <v>186</v>
      </c>
      <c r="AG4" s="27">
        <v>0.17</v>
      </c>
      <c r="AH4">
        <v>49</v>
      </c>
    </row>
    <row r="5" spans="1:34" x14ac:dyDescent="0.25">
      <c r="A5" t="s">
        <v>130</v>
      </c>
      <c r="B5" t="s">
        <v>118</v>
      </c>
      <c r="C5" s="9" t="s">
        <v>52</v>
      </c>
      <c r="D5">
        <v>251</v>
      </c>
      <c r="E5">
        <v>186</v>
      </c>
      <c r="F5" s="2">
        <v>0</v>
      </c>
      <c r="G5" t="s">
        <v>102</v>
      </c>
      <c r="H5" s="13">
        <v>0.08</v>
      </c>
      <c r="I5" s="13">
        <v>330</v>
      </c>
      <c r="J5">
        <v>1000</v>
      </c>
      <c r="R5" s="8">
        <v>199</v>
      </c>
      <c r="S5" s="8">
        <v>499</v>
      </c>
      <c r="T5" s="8">
        <v>499</v>
      </c>
      <c r="U5" s="23">
        <v>201.5</v>
      </c>
      <c r="V5" s="8">
        <v>501.5</v>
      </c>
      <c r="W5" s="8" t="s">
        <v>103</v>
      </c>
      <c r="X5" s="8">
        <v>2.7</v>
      </c>
      <c r="Y5" t="s">
        <v>184</v>
      </c>
      <c r="Z5" s="14" t="s">
        <v>78</v>
      </c>
      <c r="AA5" t="s">
        <v>138</v>
      </c>
      <c r="AB5" s="27">
        <f>1.3*10</f>
        <v>13</v>
      </c>
      <c r="AC5" s="27">
        <v>9.8800000000000008</v>
      </c>
      <c r="AD5">
        <v>530</v>
      </c>
      <c r="AE5" t="s">
        <v>185</v>
      </c>
      <c r="AF5" t="s">
        <v>186</v>
      </c>
      <c r="AG5" s="27">
        <v>0.16</v>
      </c>
      <c r="AH5">
        <v>50</v>
      </c>
    </row>
    <row r="6" spans="1:34" x14ac:dyDescent="0.25">
      <c r="A6" t="s">
        <v>130</v>
      </c>
      <c r="B6" t="s">
        <v>118</v>
      </c>
      <c r="C6" s="9" t="s">
        <v>53</v>
      </c>
      <c r="D6">
        <v>251</v>
      </c>
      <c r="E6">
        <v>186</v>
      </c>
      <c r="F6" s="2">
        <v>0</v>
      </c>
      <c r="G6" t="s">
        <v>101</v>
      </c>
      <c r="H6" s="13">
        <v>0.08</v>
      </c>
      <c r="I6" s="13">
        <v>330</v>
      </c>
      <c r="J6">
        <v>1000</v>
      </c>
      <c r="R6" s="8">
        <v>199</v>
      </c>
      <c r="S6" s="8">
        <v>599</v>
      </c>
      <c r="T6" s="8">
        <v>299</v>
      </c>
      <c r="U6" s="23">
        <v>201.5</v>
      </c>
      <c r="V6" s="8">
        <v>601.5</v>
      </c>
      <c r="W6" s="8" t="s">
        <v>103</v>
      </c>
      <c r="X6" s="8">
        <v>2.7</v>
      </c>
      <c r="Y6" t="s">
        <v>184</v>
      </c>
      <c r="Z6" s="14" t="s">
        <v>79</v>
      </c>
      <c r="AA6" t="s">
        <v>139</v>
      </c>
      <c r="AB6" s="27">
        <f>1.3*4.4</f>
        <v>5.7200000000000006</v>
      </c>
      <c r="AC6" s="27">
        <v>8.23</v>
      </c>
      <c r="AD6">
        <v>530</v>
      </c>
      <c r="AE6" t="s">
        <v>185</v>
      </c>
      <c r="AF6" t="s">
        <v>186</v>
      </c>
      <c r="AG6" s="27">
        <v>0.26</v>
      </c>
      <c r="AH6">
        <v>48</v>
      </c>
    </row>
    <row r="7" spans="1:34" x14ac:dyDescent="0.25">
      <c r="A7" t="s">
        <v>130</v>
      </c>
      <c r="B7" t="s">
        <v>118</v>
      </c>
      <c r="C7" s="9" t="s">
        <v>54</v>
      </c>
      <c r="D7">
        <v>251</v>
      </c>
      <c r="E7">
        <v>186</v>
      </c>
      <c r="F7" s="2">
        <v>0</v>
      </c>
      <c r="G7" t="s">
        <v>102</v>
      </c>
      <c r="H7" s="13">
        <v>0.08</v>
      </c>
      <c r="I7" s="13">
        <v>330</v>
      </c>
      <c r="J7">
        <v>1000</v>
      </c>
      <c r="R7" s="8">
        <v>199</v>
      </c>
      <c r="S7" s="8">
        <v>599</v>
      </c>
      <c r="T7" s="8">
        <v>374</v>
      </c>
      <c r="U7" s="23">
        <v>201.5</v>
      </c>
      <c r="V7" s="8">
        <v>601.5</v>
      </c>
      <c r="W7" s="8" t="s">
        <v>103</v>
      </c>
      <c r="X7" s="8">
        <v>2.7</v>
      </c>
      <c r="Y7" t="s">
        <v>184</v>
      </c>
      <c r="Z7" s="14" t="s">
        <v>81</v>
      </c>
      <c r="AA7" t="s">
        <v>140</v>
      </c>
      <c r="AB7" s="27">
        <f>1.3*5.45</f>
        <v>7.0850000000000009</v>
      </c>
      <c r="AC7" s="27">
        <v>8.23</v>
      </c>
      <c r="AD7">
        <v>530</v>
      </c>
      <c r="AE7" t="s">
        <v>185</v>
      </c>
      <c r="AF7" t="s">
        <v>186</v>
      </c>
      <c r="AG7" s="27">
        <v>0.21</v>
      </c>
      <c r="AH7">
        <v>49</v>
      </c>
    </row>
    <row r="8" spans="1:34" x14ac:dyDescent="0.25">
      <c r="A8" t="s">
        <v>130</v>
      </c>
      <c r="B8" t="s">
        <v>118</v>
      </c>
      <c r="C8" s="9" t="s">
        <v>40</v>
      </c>
      <c r="D8">
        <v>251</v>
      </c>
      <c r="E8">
        <v>186</v>
      </c>
      <c r="F8" s="2">
        <v>0</v>
      </c>
      <c r="G8" t="s">
        <v>101</v>
      </c>
      <c r="H8" s="13">
        <v>0.106</v>
      </c>
      <c r="I8" s="13">
        <v>440</v>
      </c>
      <c r="J8">
        <v>1000</v>
      </c>
      <c r="R8" s="8">
        <v>199</v>
      </c>
      <c r="S8" s="8">
        <v>599</v>
      </c>
      <c r="T8" s="8">
        <v>199</v>
      </c>
      <c r="U8" s="23">
        <v>201.5</v>
      </c>
      <c r="V8" s="8">
        <v>601.5</v>
      </c>
      <c r="W8" s="8" t="s">
        <v>103</v>
      </c>
      <c r="X8" s="8" t="s">
        <v>30</v>
      </c>
      <c r="Y8" t="s">
        <v>184</v>
      </c>
      <c r="Z8" s="18" t="s">
        <v>82</v>
      </c>
      <c r="AA8" t="s">
        <v>141</v>
      </c>
      <c r="AB8" s="27">
        <f>1.3*4</f>
        <v>5.2</v>
      </c>
      <c r="AC8" s="27">
        <v>8.1999999999999993</v>
      </c>
      <c r="AD8">
        <v>530</v>
      </c>
      <c r="AE8" t="s">
        <v>187</v>
      </c>
      <c r="AF8" t="s">
        <v>188</v>
      </c>
      <c r="AG8" s="27">
        <v>0.49</v>
      </c>
      <c r="AH8">
        <v>45</v>
      </c>
    </row>
    <row r="9" spans="1:34" x14ac:dyDescent="0.25">
      <c r="A9" t="s">
        <v>130</v>
      </c>
      <c r="B9" t="s">
        <v>118</v>
      </c>
      <c r="C9" s="9" t="s">
        <v>41</v>
      </c>
      <c r="D9">
        <v>251</v>
      </c>
      <c r="E9">
        <v>186</v>
      </c>
      <c r="F9" s="2">
        <v>0</v>
      </c>
      <c r="G9" t="s">
        <v>101</v>
      </c>
      <c r="H9" s="13">
        <v>0.106</v>
      </c>
      <c r="I9" s="13">
        <v>440</v>
      </c>
      <c r="J9">
        <v>1000</v>
      </c>
      <c r="R9" s="8">
        <v>199</v>
      </c>
      <c r="S9" s="8">
        <v>599</v>
      </c>
      <c r="T9" s="8">
        <v>249</v>
      </c>
      <c r="U9" s="23">
        <v>201.5</v>
      </c>
      <c r="V9" s="8">
        <v>601.5</v>
      </c>
      <c r="W9" s="8" t="s">
        <v>103</v>
      </c>
      <c r="X9" s="8" t="s">
        <v>30</v>
      </c>
      <c r="Y9" t="s">
        <v>184</v>
      </c>
      <c r="Z9" s="16" t="s">
        <v>86</v>
      </c>
      <c r="AA9" t="s">
        <v>142</v>
      </c>
      <c r="AB9" s="27">
        <f>1.3*5</f>
        <v>6.5</v>
      </c>
      <c r="AC9" s="27">
        <v>8.1999999999999993</v>
      </c>
      <c r="AD9">
        <v>530</v>
      </c>
      <c r="AE9" t="s">
        <v>187</v>
      </c>
      <c r="AF9" t="s">
        <v>188</v>
      </c>
      <c r="AG9" s="27">
        <v>0.4</v>
      </c>
      <c r="AH9">
        <v>45</v>
      </c>
    </row>
    <row r="10" spans="1:34" x14ac:dyDescent="0.25">
      <c r="A10" t="s">
        <v>130</v>
      </c>
      <c r="B10" t="s">
        <v>118</v>
      </c>
      <c r="C10" s="9" t="s">
        <v>42</v>
      </c>
      <c r="D10">
        <v>251</v>
      </c>
      <c r="E10">
        <v>186</v>
      </c>
      <c r="F10" s="2">
        <v>0</v>
      </c>
      <c r="G10" t="s">
        <v>101</v>
      </c>
      <c r="H10" s="13">
        <v>0.106</v>
      </c>
      <c r="I10" s="13">
        <v>440</v>
      </c>
      <c r="J10">
        <v>1000</v>
      </c>
      <c r="R10" s="8">
        <v>199</v>
      </c>
      <c r="S10" s="8">
        <v>599</v>
      </c>
      <c r="T10" s="8">
        <v>299</v>
      </c>
      <c r="U10" s="23">
        <v>201.5</v>
      </c>
      <c r="V10" s="8">
        <v>601.5</v>
      </c>
      <c r="W10" s="8" t="s">
        <v>103</v>
      </c>
      <c r="X10" s="8" t="s">
        <v>30</v>
      </c>
      <c r="Y10" t="s">
        <v>184</v>
      </c>
      <c r="Z10" s="16" t="s">
        <v>84</v>
      </c>
      <c r="AA10" t="s">
        <v>143</v>
      </c>
      <c r="AB10" s="27">
        <f>1.3*6</f>
        <v>7.8000000000000007</v>
      </c>
      <c r="AC10" s="27">
        <v>8.1999999999999993</v>
      </c>
      <c r="AD10">
        <v>530</v>
      </c>
      <c r="AE10" t="s">
        <v>185</v>
      </c>
      <c r="AF10" t="s">
        <v>186</v>
      </c>
      <c r="AG10" s="27">
        <v>0.33</v>
      </c>
      <c r="AH10">
        <v>47</v>
      </c>
    </row>
    <row r="11" spans="1:34" x14ac:dyDescent="0.25">
      <c r="A11" t="s">
        <v>130</v>
      </c>
      <c r="B11" t="s">
        <v>118</v>
      </c>
      <c r="C11" s="9" t="s">
        <v>43</v>
      </c>
      <c r="D11">
        <v>251</v>
      </c>
      <c r="E11">
        <v>186</v>
      </c>
      <c r="F11" s="2">
        <v>0</v>
      </c>
      <c r="G11" t="s">
        <v>101</v>
      </c>
      <c r="H11" s="13">
        <v>0.106</v>
      </c>
      <c r="I11" s="13">
        <v>440</v>
      </c>
      <c r="J11">
        <v>1000</v>
      </c>
      <c r="R11" s="8">
        <v>199</v>
      </c>
      <c r="S11" s="8">
        <v>599</v>
      </c>
      <c r="T11" s="8">
        <v>374</v>
      </c>
      <c r="U11" s="23">
        <v>201.5</v>
      </c>
      <c r="V11" s="8">
        <v>601.5</v>
      </c>
      <c r="W11" s="8" t="s">
        <v>103</v>
      </c>
      <c r="X11" s="8" t="s">
        <v>30</v>
      </c>
      <c r="Y11" t="s">
        <v>184</v>
      </c>
      <c r="Z11" s="17" t="s">
        <v>88</v>
      </c>
      <c r="AA11" t="s">
        <v>144</v>
      </c>
      <c r="AB11" s="27">
        <f>1.3*7.5</f>
        <v>9.75</v>
      </c>
      <c r="AC11" s="27">
        <v>8.1999999999999993</v>
      </c>
      <c r="AD11">
        <v>530</v>
      </c>
      <c r="AE11" t="s">
        <v>185</v>
      </c>
      <c r="AF11" t="s">
        <v>186</v>
      </c>
      <c r="AG11" s="27">
        <v>0.27</v>
      </c>
      <c r="AH11">
        <v>50</v>
      </c>
    </row>
    <row r="12" spans="1:34" x14ac:dyDescent="0.25">
      <c r="A12" t="s">
        <v>130</v>
      </c>
      <c r="B12" t="s">
        <v>118</v>
      </c>
      <c r="C12" s="9" t="s">
        <v>44</v>
      </c>
      <c r="D12">
        <v>251</v>
      </c>
      <c r="E12">
        <v>186</v>
      </c>
      <c r="F12" s="2">
        <v>0</v>
      </c>
      <c r="G12" t="s">
        <v>101</v>
      </c>
      <c r="H12" s="13">
        <v>0.106</v>
      </c>
      <c r="I12" s="13">
        <v>440</v>
      </c>
      <c r="J12">
        <v>1000</v>
      </c>
      <c r="R12" s="8">
        <v>199</v>
      </c>
      <c r="S12" s="8">
        <v>599</v>
      </c>
      <c r="T12" s="8">
        <v>199</v>
      </c>
      <c r="U12" s="23">
        <v>201.5</v>
      </c>
      <c r="V12" s="8">
        <v>601.5</v>
      </c>
      <c r="W12" s="8" t="s">
        <v>103</v>
      </c>
      <c r="X12" s="8" t="s">
        <v>30</v>
      </c>
      <c r="Y12" t="s">
        <v>184</v>
      </c>
      <c r="Z12" s="17" t="s">
        <v>83</v>
      </c>
      <c r="AA12" t="s">
        <v>145</v>
      </c>
      <c r="AB12" s="27">
        <f>1.3*3</f>
        <v>3.9000000000000004</v>
      </c>
      <c r="AC12" s="27">
        <v>8.23</v>
      </c>
      <c r="AD12">
        <v>530</v>
      </c>
      <c r="AE12" t="s">
        <v>187</v>
      </c>
      <c r="AF12" t="s">
        <v>188</v>
      </c>
      <c r="AG12" s="27">
        <v>0.49</v>
      </c>
      <c r="AH12">
        <v>45</v>
      </c>
    </row>
    <row r="13" spans="1:34" x14ac:dyDescent="0.25">
      <c r="A13" t="s">
        <v>130</v>
      </c>
      <c r="B13" t="s">
        <v>118</v>
      </c>
      <c r="C13" s="9" t="s">
        <v>45</v>
      </c>
      <c r="D13">
        <v>251</v>
      </c>
      <c r="E13">
        <v>186</v>
      </c>
      <c r="F13" s="2">
        <v>0</v>
      </c>
      <c r="G13" t="s">
        <v>101</v>
      </c>
      <c r="H13" s="13">
        <v>0.106</v>
      </c>
      <c r="I13" s="13">
        <v>440</v>
      </c>
      <c r="J13">
        <v>1000</v>
      </c>
      <c r="R13" s="8">
        <v>199</v>
      </c>
      <c r="S13" s="8">
        <v>599</v>
      </c>
      <c r="T13" s="8">
        <v>249</v>
      </c>
      <c r="U13" s="23">
        <v>201.5</v>
      </c>
      <c r="V13" s="8">
        <v>601.5</v>
      </c>
      <c r="W13" s="8" t="s">
        <v>103</v>
      </c>
      <c r="X13" s="8" t="s">
        <v>30</v>
      </c>
      <c r="Y13" t="s">
        <v>184</v>
      </c>
      <c r="Z13" s="17" t="s">
        <v>87</v>
      </c>
      <c r="AA13" t="s">
        <v>146</v>
      </c>
      <c r="AB13" s="27">
        <f>1.3*3.7</f>
        <v>4.8100000000000005</v>
      </c>
      <c r="AC13" s="27">
        <v>8.23</v>
      </c>
      <c r="AD13">
        <v>530</v>
      </c>
      <c r="AE13" t="s">
        <v>187</v>
      </c>
      <c r="AF13" t="s">
        <v>188</v>
      </c>
      <c r="AG13" s="27">
        <v>0.4</v>
      </c>
      <c r="AH13">
        <v>45</v>
      </c>
    </row>
    <row r="14" spans="1:34" x14ac:dyDescent="0.25">
      <c r="A14" t="s">
        <v>130</v>
      </c>
      <c r="B14" t="s">
        <v>118</v>
      </c>
      <c r="C14" s="9" t="s">
        <v>46</v>
      </c>
      <c r="D14">
        <v>251</v>
      </c>
      <c r="E14">
        <v>186</v>
      </c>
      <c r="F14" s="2">
        <v>0</v>
      </c>
      <c r="G14" t="s">
        <v>101</v>
      </c>
      <c r="H14" s="13">
        <v>0.106</v>
      </c>
      <c r="I14" s="13">
        <v>440</v>
      </c>
      <c r="J14">
        <v>1000</v>
      </c>
      <c r="R14" s="8">
        <v>199</v>
      </c>
      <c r="S14" s="8">
        <v>599</v>
      </c>
      <c r="T14" s="8">
        <v>299</v>
      </c>
      <c r="U14" s="23">
        <v>201.5</v>
      </c>
      <c r="V14" s="8">
        <v>601.5</v>
      </c>
      <c r="W14" s="8" t="s">
        <v>103</v>
      </c>
      <c r="X14" s="8" t="s">
        <v>30</v>
      </c>
      <c r="Y14" t="s">
        <v>184</v>
      </c>
      <c r="Z14" s="17" t="s">
        <v>85</v>
      </c>
      <c r="AA14" t="s">
        <v>147</v>
      </c>
      <c r="AB14" s="27">
        <f>1.3*4.4</f>
        <v>5.7200000000000006</v>
      </c>
      <c r="AC14" s="27">
        <v>8.23</v>
      </c>
      <c r="AD14">
        <v>530</v>
      </c>
      <c r="AE14" t="s">
        <v>185</v>
      </c>
      <c r="AF14" t="s">
        <v>186</v>
      </c>
      <c r="AG14" s="27">
        <v>0.33</v>
      </c>
      <c r="AH14">
        <v>47</v>
      </c>
    </row>
    <row r="15" spans="1:34" x14ac:dyDescent="0.25">
      <c r="A15" t="s">
        <v>130</v>
      </c>
      <c r="B15" t="s">
        <v>118</v>
      </c>
      <c r="C15" s="9" t="s">
        <v>47</v>
      </c>
      <c r="D15">
        <v>251</v>
      </c>
      <c r="E15">
        <v>186</v>
      </c>
      <c r="F15" s="2">
        <v>0</v>
      </c>
      <c r="G15" t="s">
        <v>101</v>
      </c>
      <c r="H15" s="13">
        <v>0.106</v>
      </c>
      <c r="I15" s="13">
        <v>440</v>
      </c>
      <c r="J15">
        <v>1000</v>
      </c>
      <c r="R15" s="8">
        <v>199</v>
      </c>
      <c r="S15" s="8">
        <v>599</v>
      </c>
      <c r="T15" s="8">
        <v>374</v>
      </c>
      <c r="U15" s="23">
        <v>201.5</v>
      </c>
      <c r="V15" s="8">
        <v>601.5</v>
      </c>
      <c r="W15" s="8" t="s">
        <v>103</v>
      </c>
      <c r="X15" s="8" t="s">
        <v>30</v>
      </c>
      <c r="Y15" t="s">
        <v>184</v>
      </c>
      <c r="Z15" s="17" t="s">
        <v>89</v>
      </c>
      <c r="AA15" t="s">
        <v>148</v>
      </c>
      <c r="AB15" s="27">
        <f>1.3*5.45</f>
        <v>7.0850000000000009</v>
      </c>
      <c r="AC15" s="27">
        <v>8.23</v>
      </c>
      <c r="AD15">
        <v>530</v>
      </c>
      <c r="AE15" t="s">
        <v>185</v>
      </c>
      <c r="AF15" t="s">
        <v>186</v>
      </c>
      <c r="AG15" s="27">
        <v>0.27</v>
      </c>
      <c r="AH15">
        <v>50</v>
      </c>
    </row>
    <row r="16" spans="1:34" x14ac:dyDescent="0.25">
      <c r="A16" t="s">
        <v>130</v>
      </c>
      <c r="B16" t="s">
        <v>118</v>
      </c>
      <c r="C16" s="9" t="s">
        <v>32</v>
      </c>
      <c r="D16">
        <v>251</v>
      </c>
      <c r="E16">
        <v>186</v>
      </c>
      <c r="F16" s="2">
        <v>0</v>
      </c>
      <c r="G16" t="s">
        <v>58</v>
      </c>
      <c r="H16" s="13">
        <v>0.106</v>
      </c>
      <c r="I16" s="13">
        <v>440</v>
      </c>
      <c r="J16">
        <v>1000</v>
      </c>
      <c r="R16" s="8">
        <v>199</v>
      </c>
      <c r="S16" s="8">
        <v>599</v>
      </c>
      <c r="T16" s="8">
        <v>99</v>
      </c>
      <c r="U16" s="23">
        <v>201.5</v>
      </c>
      <c r="V16" s="8">
        <v>601.5</v>
      </c>
      <c r="W16" s="8" t="s">
        <v>103</v>
      </c>
      <c r="X16" s="8" t="s">
        <v>30</v>
      </c>
      <c r="Y16" t="s">
        <v>184</v>
      </c>
      <c r="Z16" s="14" t="s">
        <v>90</v>
      </c>
      <c r="AA16" t="s">
        <v>149</v>
      </c>
      <c r="AB16" s="27">
        <f>1.3*2</f>
        <v>2.6</v>
      </c>
      <c r="AC16" s="27">
        <v>8.1999999999999993</v>
      </c>
      <c r="AD16">
        <v>530</v>
      </c>
      <c r="AF16" t="s">
        <v>189</v>
      </c>
    </row>
    <row r="17" spans="1:34" x14ac:dyDescent="0.25">
      <c r="A17" t="s">
        <v>130</v>
      </c>
      <c r="B17" t="s">
        <v>118</v>
      </c>
      <c r="C17" s="9" t="s">
        <v>33</v>
      </c>
      <c r="D17">
        <v>251</v>
      </c>
      <c r="E17">
        <v>186</v>
      </c>
      <c r="F17" s="2">
        <v>0</v>
      </c>
      <c r="G17" t="s">
        <v>58</v>
      </c>
      <c r="H17" s="13">
        <v>0.106</v>
      </c>
      <c r="I17" s="13">
        <v>440</v>
      </c>
      <c r="J17">
        <v>1000</v>
      </c>
      <c r="R17" s="8">
        <v>199</v>
      </c>
      <c r="S17" s="8">
        <v>599</v>
      </c>
      <c r="T17" s="8">
        <v>124</v>
      </c>
      <c r="U17" s="23">
        <v>201.5</v>
      </c>
      <c r="V17" s="8">
        <v>601.5</v>
      </c>
      <c r="W17" s="8" t="s">
        <v>103</v>
      </c>
      <c r="X17" s="8" t="s">
        <v>30</v>
      </c>
      <c r="Y17" t="s">
        <v>184</v>
      </c>
      <c r="Z17" s="14" t="s">
        <v>92</v>
      </c>
      <c r="AA17" t="s">
        <v>150</v>
      </c>
      <c r="AB17" s="27">
        <f>1.3*2.5</f>
        <v>3.25</v>
      </c>
      <c r="AC17" s="27">
        <v>8.1999999999999993</v>
      </c>
      <c r="AD17">
        <v>530</v>
      </c>
      <c r="AF17" t="s">
        <v>189</v>
      </c>
    </row>
    <row r="18" spans="1:34" x14ac:dyDescent="0.25">
      <c r="A18" t="s">
        <v>130</v>
      </c>
      <c r="B18" t="s">
        <v>118</v>
      </c>
      <c r="C18" s="9" t="s">
        <v>34</v>
      </c>
      <c r="D18">
        <v>251</v>
      </c>
      <c r="E18">
        <v>186</v>
      </c>
      <c r="F18" s="2">
        <v>0</v>
      </c>
      <c r="G18" t="s">
        <v>58</v>
      </c>
      <c r="H18" s="13">
        <v>0.106</v>
      </c>
      <c r="I18" s="13">
        <v>440</v>
      </c>
      <c r="J18">
        <v>1000</v>
      </c>
      <c r="R18" s="8">
        <v>199</v>
      </c>
      <c r="S18" s="8">
        <v>599</v>
      </c>
      <c r="T18" s="8">
        <v>149</v>
      </c>
      <c r="U18" s="23">
        <v>201.5</v>
      </c>
      <c r="V18" s="8">
        <v>601.5</v>
      </c>
      <c r="W18" s="8" t="s">
        <v>103</v>
      </c>
      <c r="X18" s="8" t="s">
        <v>30</v>
      </c>
      <c r="Y18" t="s">
        <v>184</v>
      </c>
      <c r="Z18" t="s">
        <v>94</v>
      </c>
      <c r="AA18" t="s">
        <v>151</v>
      </c>
      <c r="AB18" s="27">
        <f>1.3*3</f>
        <v>3.9000000000000004</v>
      </c>
      <c r="AC18" s="27">
        <v>8.1999999999999993</v>
      </c>
      <c r="AD18">
        <v>530</v>
      </c>
      <c r="AF18" t="s">
        <v>189</v>
      </c>
    </row>
    <row r="19" spans="1:34" x14ac:dyDescent="0.25">
      <c r="A19" t="s">
        <v>130</v>
      </c>
      <c r="B19" t="s">
        <v>118</v>
      </c>
      <c r="C19" s="9" t="s">
        <v>35</v>
      </c>
      <c r="D19">
        <v>251</v>
      </c>
      <c r="E19">
        <v>186</v>
      </c>
      <c r="F19" s="2">
        <v>0</v>
      </c>
      <c r="G19" t="s">
        <v>58</v>
      </c>
      <c r="H19" s="13">
        <v>0.106</v>
      </c>
      <c r="I19" s="13">
        <v>440</v>
      </c>
      <c r="J19">
        <v>1000</v>
      </c>
      <c r="R19" s="8">
        <v>199</v>
      </c>
      <c r="S19" s="8">
        <v>599</v>
      </c>
      <c r="T19" s="8">
        <v>99</v>
      </c>
      <c r="U19" s="23">
        <v>201.5</v>
      </c>
      <c r="V19" s="8">
        <v>601.5</v>
      </c>
      <c r="W19" s="8" t="s">
        <v>103</v>
      </c>
      <c r="X19" s="8" t="s">
        <v>30</v>
      </c>
      <c r="Y19" t="s">
        <v>184</v>
      </c>
      <c r="Z19" s="14" t="s">
        <v>91</v>
      </c>
      <c r="AA19" t="s">
        <v>152</v>
      </c>
      <c r="AB19" s="27">
        <f>1.3*1.2</f>
        <v>1.56</v>
      </c>
      <c r="AC19" s="27">
        <v>8.23</v>
      </c>
      <c r="AD19">
        <v>530</v>
      </c>
      <c r="AF19" t="s">
        <v>189</v>
      </c>
    </row>
    <row r="20" spans="1:34" x14ac:dyDescent="0.25">
      <c r="A20" t="s">
        <v>130</v>
      </c>
      <c r="B20" t="s">
        <v>118</v>
      </c>
      <c r="C20" s="9" t="s">
        <v>36</v>
      </c>
      <c r="D20">
        <v>251</v>
      </c>
      <c r="E20">
        <v>186</v>
      </c>
      <c r="F20" s="2">
        <v>0</v>
      </c>
      <c r="G20" t="s">
        <v>58</v>
      </c>
      <c r="H20" s="13">
        <v>0.106</v>
      </c>
      <c r="I20" s="13">
        <v>440</v>
      </c>
      <c r="J20">
        <v>1000</v>
      </c>
      <c r="R20" s="8">
        <v>199</v>
      </c>
      <c r="S20" s="8">
        <v>599</v>
      </c>
      <c r="T20" s="8">
        <v>124</v>
      </c>
      <c r="U20" s="23">
        <v>201.5</v>
      </c>
      <c r="V20" s="8">
        <v>601.5</v>
      </c>
      <c r="W20" s="8" t="s">
        <v>103</v>
      </c>
      <c r="X20" s="8" t="s">
        <v>30</v>
      </c>
      <c r="Y20" t="s">
        <v>184</v>
      </c>
      <c r="Z20" s="14" t="s">
        <v>93</v>
      </c>
      <c r="AA20" t="s">
        <v>153</v>
      </c>
      <c r="AB20" s="27">
        <f>1.3*1.5</f>
        <v>1.9500000000000002</v>
      </c>
      <c r="AC20" s="27">
        <v>8.23</v>
      </c>
      <c r="AD20">
        <v>530</v>
      </c>
      <c r="AF20" t="s">
        <v>189</v>
      </c>
    </row>
    <row r="21" spans="1:34" x14ac:dyDescent="0.25">
      <c r="A21" t="s">
        <v>130</v>
      </c>
      <c r="B21" t="s">
        <v>118</v>
      </c>
      <c r="C21" s="9" t="s">
        <v>37</v>
      </c>
      <c r="D21">
        <v>251</v>
      </c>
      <c r="E21">
        <v>186</v>
      </c>
      <c r="F21" s="2">
        <v>0</v>
      </c>
      <c r="G21" t="s">
        <v>58</v>
      </c>
      <c r="H21" s="13">
        <v>0.106</v>
      </c>
      <c r="I21" s="13">
        <v>440</v>
      </c>
      <c r="J21">
        <v>1000</v>
      </c>
      <c r="R21" s="8">
        <v>199</v>
      </c>
      <c r="S21" s="8">
        <v>599</v>
      </c>
      <c r="T21" s="8">
        <v>149</v>
      </c>
      <c r="U21" s="23">
        <v>201.5</v>
      </c>
      <c r="V21" s="8">
        <v>601.5</v>
      </c>
      <c r="W21" s="8" t="s">
        <v>103</v>
      </c>
      <c r="X21" s="8" t="s">
        <v>30</v>
      </c>
      <c r="Y21" t="s">
        <v>184</v>
      </c>
      <c r="Z21" s="14" t="s">
        <v>95</v>
      </c>
      <c r="AA21" t="s">
        <v>154</v>
      </c>
      <c r="AB21" s="27">
        <f>1.3*1.8</f>
        <v>2.3400000000000003</v>
      </c>
      <c r="AC21" s="27">
        <v>8.23</v>
      </c>
      <c r="AD21">
        <v>530</v>
      </c>
      <c r="AF21" t="s">
        <v>189</v>
      </c>
    </row>
    <row r="22" spans="1:34" x14ac:dyDescent="0.25">
      <c r="A22" t="s">
        <v>130</v>
      </c>
      <c r="B22" t="s">
        <v>118</v>
      </c>
      <c r="C22" s="9" t="s">
        <v>29</v>
      </c>
      <c r="D22">
        <v>251</v>
      </c>
      <c r="E22">
        <v>186</v>
      </c>
      <c r="F22" s="2">
        <v>0</v>
      </c>
      <c r="G22" s="9" t="s">
        <v>57</v>
      </c>
      <c r="H22" s="13">
        <v>0.106</v>
      </c>
      <c r="I22" s="13">
        <v>440</v>
      </c>
      <c r="J22">
        <v>1000</v>
      </c>
      <c r="K22" s="8"/>
      <c r="P22" s="8"/>
      <c r="Q22" s="8"/>
      <c r="R22" s="8">
        <v>199</v>
      </c>
      <c r="S22" s="8">
        <v>599</v>
      </c>
      <c r="T22" s="8">
        <v>49</v>
      </c>
      <c r="U22" s="23">
        <v>201.5</v>
      </c>
      <c r="V22" s="8">
        <v>601.5</v>
      </c>
      <c r="W22" s="8" t="s">
        <v>103</v>
      </c>
      <c r="X22" s="8" t="s">
        <v>30</v>
      </c>
      <c r="Y22" t="s">
        <v>184</v>
      </c>
      <c r="Z22" s="14" t="s">
        <v>96</v>
      </c>
      <c r="AA22" t="s">
        <v>155</v>
      </c>
      <c r="AB22" s="29">
        <f>1.3*0.85</f>
        <v>1.105</v>
      </c>
      <c r="AC22" s="29">
        <v>8.1999999999999993</v>
      </c>
      <c r="AD22">
        <v>530</v>
      </c>
    </row>
    <row r="23" spans="1:34" x14ac:dyDescent="0.25">
      <c r="A23" t="s">
        <v>130</v>
      </c>
      <c r="B23" t="s">
        <v>118</v>
      </c>
      <c r="C23" s="9" t="s">
        <v>31</v>
      </c>
      <c r="D23">
        <v>251</v>
      </c>
      <c r="E23">
        <v>186</v>
      </c>
      <c r="F23" s="2">
        <v>0</v>
      </c>
      <c r="G23" s="9" t="s">
        <v>57</v>
      </c>
      <c r="H23" s="13">
        <v>0.106</v>
      </c>
      <c r="I23" s="13">
        <v>440</v>
      </c>
      <c r="J23">
        <v>1000</v>
      </c>
      <c r="K23" s="8"/>
      <c r="P23" s="8"/>
      <c r="Q23" s="8"/>
      <c r="R23" s="8">
        <v>199</v>
      </c>
      <c r="S23" s="8">
        <v>599</v>
      </c>
      <c r="T23" s="8">
        <v>74</v>
      </c>
      <c r="U23" s="23">
        <v>201.5</v>
      </c>
      <c r="V23" s="8">
        <v>601.5</v>
      </c>
      <c r="W23" s="8" t="s">
        <v>103</v>
      </c>
      <c r="X23" s="8" t="s">
        <v>30</v>
      </c>
      <c r="Y23" t="s">
        <v>184</v>
      </c>
      <c r="Z23" s="14" t="s">
        <v>97</v>
      </c>
      <c r="AA23" t="s">
        <v>156</v>
      </c>
      <c r="AB23" s="29">
        <f>1.3*1.25</f>
        <v>1.625</v>
      </c>
      <c r="AC23" s="29">
        <v>8.1999999999999993</v>
      </c>
      <c r="AD23">
        <v>530</v>
      </c>
      <c r="AF23" t="s">
        <v>189</v>
      </c>
    </row>
    <row r="24" spans="1:34" x14ac:dyDescent="0.25">
      <c r="A24" t="s">
        <v>130</v>
      </c>
      <c r="B24" t="s">
        <v>118</v>
      </c>
      <c r="C24" s="9" t="s">
        <v>38</v>
      </c>
      <c r="D24">
        <v>251</v>
      </c>
      <c r="E24">
        <v>186</v>
      </c>
      <c r="F24" s="2">
        <v>0</v>
      </c>
      <c r="G24" s="9" t="s">
        <v>56</v>
      </c>
      <c r="H24" s="13">
        <v>0.13200000000000001</v>
      </c>
      <c r="I24" s="13">
        <v>540</v>
      </c>
      <c r="J24">
        <v>1000</v>
      </c>
      <c r="K24" s="8"/>
      <c r="P24" s="8"/>
      <c r="Q24" s="8"/>
      <c r="R24" s="8">
        <v>199</v>
      </c>
      <c r="S24" s="8">
        <v>599</v>
      </c>
      <c r="T24" s="8">
        <v>249</v>
      </c>
      <c r="U24" s="23">
        <v>201.5</v>
      </c>
      <c r="V24" s="8">
        <v>601.5</v>
      </c>
      <c r="W24" s="8" t="s">
        <v>104</v>
      </c>
      <c r="X24" s="8">
        <v>5</v>
      </c>
      <c r="Y24" t="s">
        <v>184</v>
      </c>
      <c r="Z24" s="14" t="s">
        <v>99</v>
      </c>
      <c r="AA24" t="s">
        <v>157</v>
      </c>
      <c r="AB24" s="27">
        <f>1.3*5</f>
        <v>6.5</v>
      </c>
      <c r="AC24" s="27">
        <v>8.1999999999999993</v>
      </c>
      <c r="AD24">
        <v>530</v>
      </c>
    </row>
    <row r="25" spans="1:34" x14ac:dyDescent="0.25">
      <c r="A25" t="s">
        <v>130</v>
      </c>
      <c r="B25" t="s">
        <v>118</v>
      </c>
      <c r="C25" s="9" t="s">
        <v>39</v>
      </c>
      <c r="D25">
        <v>251</v>
      </c>
      <c r="E25">
        <v>186</v>
      </c>
      <c r="F25" s="2">
        <v>0</v>
      </c>
      <c r="G25" s="9" t="s">
        <v>56</v>
      </c>
      <c r="H25" s="13">
        <v>0.13200000000000001</v>
      </c>
      <c r="I25" s="13">
        <v>540</v>
      </c>
      <c r="J25">
        <v>1000</v>
      </c>
      <c r="K25" s="8"/>
      <c r="P25" s="8"/>
      <c r="Q25" s="8"/>
      <c r="R25" s="8">
        <v>199</v>
      </c>
      <c r="S25" s="8">
        <v>599</v>
      </c>
      <c r="T25" s="8">
        <v>299</v>
      </c>
      <c r="U25" s="23">
        <v>201.5</v>
      </c>
      <c r="V25" s="8">
        <v>601.5</v>
      </c>
      <c r="W25" s="8" t="s">
        <v>104</v>
      </c>
      <c r="X25" s="8">
        <v>5</v>
      </c>
      <c r="Y25" t="s">
        <v>184</v>
      </c>
      <c r="Z25" s="14" t="s">
        <v>100</v>
      </c>
      <c r="AA25" t="s">
        <v>158</v>
      </c>
      <c r="AB25" s="27">
        <f>1.3*6</f>
        <v>7.8000000000000007</v>
      </c>
      <c r="AC25" s="27">
        <v>8.1999999999999993</v>
      </c>
      <c r="AD25">
        <v>530</v>
      </c>
    </row>
    <row r="26" spans="1:34" x14ac:dyDescent="0.25">
      <c r="A26" t="s">
        <v>130</v>
      </c>
      <c r="B26" t="s">
        <v>118</v>
      </c>
      <c r="C26" s="9" t="s">
        <v>48</v>
      </c>
      <c r="D26">
        <v>251</v>
      </c>
      <c r="E26">
        <v>186</v>
      </c>
      <c r="F26" s="2">
        <v>0</v>
      </c>
      <c r="G26" s="9" t="s">
        <v>55</v>
      </c>
      <c r="H26" s="13">
        <v>0.129</v>
      </c>
      <c r="I26" s="13">
        <v>530</v>
      </c>
      <c r="J26">
        <v>1000</v>
      </c>
      <c r="K26" s="8"/>
      <c r="P26" s="8"/>
      <c r="Q26" s="8"/>
      <c r="R26" s="8">
        <v>199</v>
      </c>
      <c r="S26" s="8">
        <v>499</v>
      </c>
      <c r="T26" s="8">
        <v>374</v>
      </c>
      <c r="U26" s="23">
        <v>201.5</v>
      </c>
      <c r="V26" s="8">
        <v>501.5</v>
      </c>
      <c r="W26" s="8" t="s">
        <v>104</v>
      </c>
      <c r="X26" s="8">
        <v>5</v>
      </c>
      <c r="Y26" t="s">
        <v>184</v>
      </c>
      <c r="Z26" s="14" t="s">
        <v>98</v>
      </c>
      <c r="AA26" t="s">
        <v>159</v>
      </c>
      <c r="AB26" s="27">
        <f>1.3*7.5</f>
        <v>9.75</v>
      </c>
      <c r="AC26" s="27">
        <v>9.8800000000000008</v>
      </c>
      <c r="AD26">
        <v>530</v>
      </c>
      <c r="AE26" t="s">
        <v>185</v>
      </c>
      <c r="AF26" t="s">
        <v>186</v>
      </c>
      <c r="AG26" s="27">
        <v>0.33</v>
      </c>
      <c r="AH26">
        <v>51</v>
      </c>
    </row>
    <row r="27" spans="1:34" ht="27" customHeight="1" x14ac:dyDescent="0.25">
      <c r="A27" t="s">
        <v>130</v>
      </c>
      <c r="B27" t="s">
        <v>120</v>
      </c>
      <c r="C27" s="7" t="s">
        <v>119</v>
      </c>
      <c r="D27">
        <v>0</v>
      </c>
      <c r="E27">
        <v>159</v>
      </c>
      <c r="F27" s="2">
        <v>227</v>
      </c>
      <c r="G27" s="15" t="s">
        <v>21</v>
      </c>
      <c r="H27" s="20">
        <v>0.65</v>
      </c>
      <c r="I27" s="21">
        <v>1600</v>
      </c>
      <c r="J27">
        <v>1000</v>
      </c>
      <c r="K27" s="8"/>
      <c r="P27" s="8"/>
      <c r="Q27" s="8"/>
      <c r="R27" s="23">
        <v>199</v>
      </c>
      <c r="S27" s="23">
        <v>333</v>
      </c>
      <c r="T27" s="23">
        <v>300</v>
      </c>
      <c r="U27" s="23">
        <v>201.5</v>
      </c>
      <c r="V27" s="23">
        <v>335.5</v>
      </c>
      <c r="W27" s="24">
        <v>10</v>
      </c>
      <c r="X27" s="25">
        <v>14.1</v>
      </c>
      <c r="Y27" t="s">
        <v>184</v>
      </c>
      <c r="Z27" s="14" t="s">
        <v>73</v>
      </c>
      <c r="AA27" t="s">
        <v>160</v>
      </c>
      <c r="AB27" s="31">
        <f>4.4*1.3</f>
        <v>5.7200000000000006</v>
      </c>
      <c r="AC27" s="30">
        <v>14.9</v>
      </c>
      <c r="AD27">
        <v>530</v>
      </c>
      <c r="AE27" s="32" t="s">
        <v>185</v>
      </c>
      <c r="AF27" s="32" t="s">
        <v>186</v>
      </c>
      <c r="AG27" s="8">
        <v>1.59</v>
      </c>
      <c r="AH27">
        <v>58</v>
      </c>
    </row>
    <row r="28" spans="1:34" ht="27.6" customHeight="1" x14ac:dyDescent="0.25">
      <c r="A28" t="s">
        <v>130</v>
      </c>
      <c r="B28" t="s">
        <v>120</v>
      </c>
      <c r="C28" s="7" t="s">
        <v>121</v>
      </c>
      <c r="D28">
        <v>0</v>
      </c>
      <c r="E28">
        <v>159</v>
      </c>
      <c r="F28" s="2">
        <v>227</v>
      </c>
      <c r="G28" s="15" t="s">
        <v>21</v>
      </c>
      <c r="H28" s="20">
        <v>0.75</v>
      </c>
      <c r="I28" s="21">
        <v>2000</v>
      </c>
      <c r="J28">
        <v>1000</v>
      </c>
      <c r="K28" s="8"/>
      <c r="P28" s="8"/>
      <c r="Q28" s="8"/>
      <c r="R28" s="23">
        <v>199</v>
      </c>
      <c r="S28" s="23">
        <v>248</v>
      </c>
      <c r="T28" s="23">
        <v>250</v>
      </c>
      <c r="U28" s="23">
        <v>201.5</v>
      </c>
      <c r="V28" s="23">
        <v>250.5</v>
      </c>
      <c r="W28" s="24">
        <v>20</v>
      </c>
      <c r="X28" s="25">
        <v>20.2</v>
      </c>
      <c r="Y28" t="s">
        <v>184</v>
      </c>
      <c r="Z28" s="14" t="s">
        <v>72</v>
      </c>
      <c r="AA28" t="s">
        <v>161</v>
      </c>
      <c r="AB28" s="31">
        <f>3.7*1.3</f>
        <v>4.8100000000000005</v>
      </c>
      <c r="AC28" s="30">
        <v>19.8</v>
      </c>
      <c r="AD28">
        <v>530</v>
      </c>
      <c r="AE28" s="32" t="s">
        <v>185</v>
      </c>
      <c r="AF28" s="32" t="s">
        <v>186</v>
      </c>
      <c r="AG28" s="8">
        <v>2</v>
      </c>
      <c r="AH28">
        <v>56</v>
      </c>
    </row>
    <row r="29" spans="1:34" ht="28.15" customHeight="1" x14ac:dyDescent="0.25">
      <c r="A29" t="s">
        <v>130</v>
      </c>
      <c r="B29" t="s">
        <v>120</v>
      </c>
      <c r="C29" s="7" t="s">
        <v>122</v>
      </c>
      <c r="D29">
        <v>0</v>
      </c>
      <c r="E29">
        <v>159</v>
      </c>
      <c r="F29" s="2">
        <v>227</v>
      </c>
      <c r="G29" s="15" t="s">
        <v>21</v>
      </c>
      <c r="H29" s="20">
        <v>0.7</v>
      </c>
      <c r="I29" s="21">
        <v>1800</v>
      </c>
      <c r="J29">
        <v>1000</v>
      </c>
      <c r="K29" s="8"/>
      <c r="P29" s="8"/>
      <c r="Q29" s="8"/>
      <c r="R29" s="23">
        <v>199</v>
      </c>
      <c r="S29" s="23">
        <v>333</v>
      </c>
      <c r="T29" s="23">
        <v>200</v>
      </c>
      <c r="U29" s="23">
        <v>201.5</v>
      </c>
      <c r="V29" s="23">
        <v>335.5</v>
      </c>
      <c r="W29" s="26">
        <v>15</v>
      </c>
      <c r="X29" s="25">
        <v>15.6</v>
      </c>
      <c r="Y29" t="s">
        <v>184</v>
      </c>
      <c r="Z29" s="14" t="s">
        <v>71</v>
      </c>
      <c r="AA29" t="s">
        <v>162</v>
      </c>
      <c r="AB29" s="31">
        <f>3*1.3</f>
        <v>3.9000000000000004</v>
      </c>
      <c r="AC29" s="30">
        <v>14.9</v>
      </c>
      <c r="AD29">
        <v>530</v>
      </c>
      <c r="AE29" s="32" t="s">
        <v>185</v>
      </c>
      <c r="AF29" s="32" t="s">
        <v>186</v>
      </c>
      <c r="AG29" s="8">
        <v>2.21</v>
      </c>
      <c r="AH29">
        <v>56</v>
      </c>
    </row>
    <row r="30" spans="1:34" x14ac:dyDescent="0.25">
      <c r="A30" t="s">
        <v>130</v>
      </c>
      <c r="B30" t="s">
        <v>120</v>
      </c>
      <c r="C30" s="7" t="s">
        <v>123</v>
      </c>
      <c r="D30">
        <v>0</v>
      </c>
      <c r="E30">
        <v>159</v>
      </c>
      <c r="F30" s="2">
        <v>227</v>
      </c>
      <c r="G30" s="15" t="s">
        <v>26</v>
      </c>
      <c r="H30" s="22">
        <v>0.75</v>
      </c>
      <c r="I30" s="21">
        <v>2000</v>
      </c>
      <c r="J30">
        <v>1000</v>
      </c>
      <c r="K30" s="8"/>
      <c r="P30" s="8"/>
      <c r="Q30" s="8"/>
      <c r="R30" s="23">
        <v>199</v>
      </c>
      <c r="S30" s="23">
        <v>333</v>
      </c>
      <c r="T30" s="23">
        <v>150</v>
      </c>
      <c r="U30" s="23">
        <v>201.5</v>
      </c>
      <c r="V30" s="23">
        <v>335.5</v>
      </c>
      <c r="W30" s="26">
        <v>20</v>
      </c>
      <c r="X30" s="25">
        <v>23</v>
      </c>
      <c r="Y30" t="s">
        <v>184</v>
      </c>
      <c r="Z30" s="14" t="s">
        <v>74</v>
      </c>
      <c r="AA30" t="s">
        <v>163</v>
      </c>
      <c r="AB30" s="31">
        <f>1.3*1.8</f>
        <v>2.3400000000000003</v>
      </c>
      <c r="AC30" s="30">
        <v>14.9</v>
      </c>
      <c r="AD30">
        <v>530</v>
      </c>
      <c r="AE30" s="32"/>
      <c r="AF30" s="32" t="s">
        <v>188</v>
      </c>
      <c r="AH30">
        <v>52</v>
      </c>
    </row>
    <row r="31" spans="1:34" x14ac:dyDescent="0.25">
      <c r="A31" t="s">
        <v>130</v>
      </c>
      <c r="B31" t="s">
        <v>120</v>
      </c>
      <c r="C31" s="7" t="s">
        <v>124</v>
      </c>
      <c r="D31">
        <v>0</v>
      </c>
      <c r="E31">
        <v>159</v>
      </c>
      <c r="F31" s="2">
        <v>227</v>
      </c>
      <c r="G31" s="15" t="s">
        <v>26</v>
      </c>
      <c r="H31" s="20">
        <v>0.6</v>
      </c>
      <c r="I31" s="21">
        <v>1600</v>
      </c>
      <c r="J31">
        <v>1000</v>
      </c>
      <c r="K31" s="8"/>
      <c r="P31" s="8"/>
      <c r="Q31" s="8"/>
      <c r="R31" s="23">
        <v>199</v>
      </c>
      <c r="S31" s="23">
        <v>333</v>
      </c>
      <c r="T31" s="23">
        <v>100</v>
      </c>
      <c r="U31" s="23">
        <v>201.5</v>
      </c>
      <c r="V31" s="23">
        <v>335.5</v>
      </c>
      <c r="W31" s="24">
        <v>10</v>
      </c>
      <c r="X31" s="25">
        <v>13</v>
      </c>
      <c r="Y31" t="s">
        <v>184</v>
      </c>
      <c r="Z31" s="14" t="s">
        <v>75</v>
      </c>
      <c r="AA31" t="s">
        <v>164</v>
      </c>
      <c r="AB31" s="31">
        <f>1.2*1.3</f>
        <v>1.56</v>
      </c>
      <c r="AC31" s="30">
        <v>14.9</v>
      </c>
      <c r="AD31">
        <v>530</v>
      </c>
      <c r="AE31" s="32"/>
      <c r="AF31" s="32" t="s">
        <v>190</v>
      </c>
      <c r="AH31">
        <v>46</v>
      </c>
    </row>
    <row r="32" spans="1:34" x14ac:dyDescent="0.25">
      <c r="A32" t="s">
        <v>130</v>
      </c>
      <c r="B32" t="s">
        <v>120</v>
      </c>
      <c r="C32" s="7" t="s">
        <v>125</v>
      </c>
      <c r="D32">
        <v>0</v>
      </c>
      <c r="E32">
        <v>159</v>
      </c>
      <c r="F32" s="2">
        <v>227</v>
      </c>
      <c r="G32" s="15" t="s">
        <v>26</v>
      </c>
      <c r="H32" s="20">
        <v>0.67</v>
      </c>
      <c r="I32" s="21">
        <v>1600</v>
      </c>
      <c r="J32">
        <v>1000</v>
      </c>
      <c r="K32" s="8"/>
      <c r="P32" s="8"/>
      <c r="Q32" s="8"/>
      <c r="R32" s="23">
        <v>249</v>
      </c>
      <c r="S32" s="23">
        <v>333</v>
      </c>
      <c r="T32" s="23">
        <v>100</v>
      </c>
      <c r="U32" s="23">
        <v>251.5</v>
      </c>
      <c r="V32" s="23">
        <v>335.5</v>
      </c>
      <c r="W32" s="24">
        <v>15</v>
      </c>
      <c r="X32" s="25">
        <v>18.600000000000001</v>
      </c>
      <c r="Y32" t="s">
        <v>184</v>
      </c>
      <c r="Z32" s="14" t="s">
        <v>76</v>
      </c>
      <c r="AA32" t="s">
        <v>165</v>
      </c>
      <c r="AB32" s="31">
        <f>1*1.3</f>
        <v>1.3</v>
      </c>
      <c r="AC32" s="30">
        <v>11.9</v>
      </c>
      <c r="AD32">
        <v>530</v>
      </c>
      <c r="AE32" s="32"/>
      <c r="AF32" s="32" t="s">
        <v>191</v>
      </c>
      <c r="AH32">
        <v>42</v>
      </c>
    </row>
    <row r="33" spans="1:32" ht="30" x14ac:dyDescent="0.25">
      <c r="A33" t="s">
        <v>130</v>
      </c>
      <c r="B33" t="s">
        <v>120</v>
      </c>
      <c r="C33" s="7" t="s">
        <v>126</v>
      </c>
      <c r="D33">
        <v>0</v>
      </c>
      <c r="E33">
        <v>159</v>
      </c>
      <c r="F33" s="2">
        <v>227</v>
      </c>
      <c r="G33" s="15" t="s">
        <v>28</v>
      </c>
      <c r="H33" s="20">
        <v>0.7</v>
      </c>
      <c r="I33" s="21">
        <v>1800</v>
      </c>
      <c r="J33">
        <v>1000</v>
      </c>
      <c r="K33" s="8"/>
      <c r="P33" s="8"/>
      <c r="Q33" s="8"/>
      <c r="R33" s="23">
        <v>140</v>
      </c>
      <c r="S33" s="23">
        <v>250</v>
      </c>
      <c r="T33" s="23">
        <v>120</v>
      </c>
      <c r="U33" s="23">
        <v>142.5</v>
      </c>
      <c r="V33" s="23">
        <v>252.5</v>
      </c>
      <c r="W33" s="24">
        <v>15</v>
      </c>
      <c r="X33" s="25">
        <v>17.899999999999999</v>
      </c>
      <c r="Y33" t="s">
        <v>184</v>
      </c>
      <c r="Z33" s="14" t="s">
        <v>70</v>
      </c>
      <c r="AA33" t="s">
        <v>166</v>
      </c>
      <c r="AB33" s="31">
        <f>1.25*21.2</f>
        <v>26.5</v>
      </c>
      <c r="AC33" s="30">
        <v>26</v>
      </c>
      <c r="AD33">
        <v>530</v>
      </c>
      <c r="AE33" s="32" t="s">
        <v>192</v>
      </c>
      <c r="AF33" s="32" t="s">
        <v>189</v>
      </c>
    </row>
    <row r="34" spans="1:32" ht="16.899999999999999" customHeight="1" x14ac:dyDescent="0.25">
      <c r="A34" t="s">
        <v>130</v>
      </c>
      <c r="B34" t="s">
        <v>120</v>
      </c>
      <c r="C34" s="7" t="s">
        <v>127</v>
      </c>
      <c r="D34">
        <v>0</v>
      </c>
      <c r="E34">
        <v>159</v>
      </c>
      <c r="F34" s="2">
        <v>227</v>
      </c>
      <c r="G34" s="15" t="s">
        <v>27</v>
      </c>
      <c r="H34" s="20">
        <v>0.75</v>
      </c>
      <c r="I34" s="21">
        <v>1800</v>
      </c>
      <c r="J34">
        <v>1000</v>
      </c>
      <c r="K34" s="8"/>
      <c r="P34" s="8"/>
      <c r="Q34" s="8"/>
      <c r="R34" s="23">
        <v>65</v>
      </c>
      <c r="S34" s="23">
        <v>250</v>
      </c>
      <c r="T34" s="23">
        <v>120</v>
      </c>
      <c r="U34" s="23">
        <v>67.5</v>
      </c>
      <c r="V34" s="23">
        <v>252.5</v>
      </c>
      <c r="W34" s="24">
        <v>15</v>
      </c>
      <c r="X34" s="25">
        <v>15</v>
      </c>
      <c r="Y34" t="s">
        <v>184</v>
      </c>
      <c r="Z34" s="14" t="s">
        <v>69</v>
      </c>
      <c r="AA34" t="s">
        <v>167</v>
      </c>
      <c r="AB34" s="31">
        <f>1.25*13.1</f>
        <v>16.375</v>
      </c>
      <c r="AC34" s="30">
        <v>52</v>
      </c>
      <c r="AD34">
        <v>530</v>
      </c>
      <c r="AE34" s="32" t="s">
        <v>192</v>
      </c>
      <c r="AF34" s="32" t="s">
        <v>189</v>
      </c>
    </row>
    <row r="35" spans="1:32" x14ac:dyDescent="0.25">
      <c r="A35" t="s">
        <v>130</v>
      </c>
      <c r="B35" t="s">
        <v>128</v>
      </c>
      <c r="C35" t="s">
        <v>105</v>
      </c>
      <c r="D35">
        <v>118</v>
      </c>
      <c r="E35">
        <v>184</v>
      </c>
      <c r="F35" s="2">
        <v>42</v>
      </c>
      <c r="G35" t="s">
        <v>24</v>
      </c>
      <c r="H35" s="13">
        <v>4.2999999999999997E-2</v>
      </c>
      <c r="I35" s="13">
        <v>115</v>
      </c>
      <c r="J35" s="8"/>
      <c r="K35" s="8"/>
      <c r="P35" s="8"/>
      <c r="Q35" s="8"/>
      <c r="R35" s="8">
        <v>390</v>
      </c>
      <c r="S35" s="8">
        <v>600</v>
      </c>
      <c r="T35" s="8">
        <v>180</v>
      </c>
      <c r="U35" s="8">
        <v>390</v>
      </c>
      <c r="V35" s="8">
        <v>600</v>
      </c>
      <c r="W35" s="8"/>
      <c r="X35" s="8"/>
      <c r="Y35" t="s">
        <v>184</v>
      </c>
      <c r="Z35" t="s">
        <v>25</v>
      </c>
      <c r="AA35" t="s">
        <v>168</v>
      </c>
      <c r="AB35" s="8">
        <v>8</v>
      </c>
      <c r="AC35" s="8">
        <v>4.2699999999999996</v>
      </c>
      <c r="AD35">
        <v>430</v>
      </c>
    </row>
    <row r="36" spans="1:32" x14ac:dyDescent="0.25">
      <c r="A36" t="s">
        <v>130</v>
      </c>
      <c r="B36" t="s">
        <v>128</v>
      </c>
      <c r="C36" t="s">
        <v>106</v>
      </c>
      <c r="D36">
        <v>118</v>
      </c>
      <c r="E36">
        <v>184</v>
      </c>
      <c r="F36" s="2">
        <v>42</v>
      </c>
      <c r="G36" t="s">
        <v>24</v>
      </c>
      <c r="H36" s="13">
        <v>4.2999999999999997E-2</v>
      </c>
      <c r="I36" s="13">
        <v>115</v>
      </c>
      <c r="J36" s="8"/>
      <c r="K36" s="8"/>
      <c r="P36" s="8"/>
      <c r="Q36" s="8"/>
      <c r="R36" s="8">
        <v>390</v>
      </c>
      <c r="S36" s="8">
        <v>600</v>
      </c>
      <c r="T36" s="8">
        <v>200</v>
      </c>
      <c r="U36" s="8">
        <v>390</v>
      </c>
      <c r="V36" s="8">
        <v>600</v>
      </c>
      <c r="W36" s="8"/>
      <c r="X36" s="8"/>
      <c r="Y36" t="s">
        <v>184</v>
      </c>
      <c r="Z36" s="17" t="s">
        <v>182</v>
      </c>
      <c r="AA36" t="s">
        <v>169</v>
      </c>
      <c r="AB36" s="8">
        <v>8</v>
      </c>
      <c r="AC36" s="8">
        <v>4.2699999999999996</v>
      </c>
      <c r="AD36">
        <v>430</v>
      </c>
    </row>
    <row r="37" spans="1:32" x14ac:dyDescent="0.25">
      <c r="A37" t="s">
        <v>130</v>
      </c>
      <c r="B37" t="s">
        <v>128</v>
      </c>
      <c r="C37" t="s">
        <v>107</v>
      </c>
      <c r="D37">
        <v>118</v>
      </c>
      <c r="E37">
        <v>184</v>
      </c>
      <c r="F37" s="2">
        <v>42</v>
      </c>
      <c r="G37" t="s">
        <v>24</v>
      </c>
      <c r="H37" s="13">
        <v>4.2999999999999997E-2</v>
      </c>
      <c r="I37" s="13">
        <v>115</v>
      </c>
      <c r="J37" s="8"/>
      <c r="K37" s="8"/>
      <c r="P37" s="8"/>
      <c r="Q37" s="8"/>
      <c r="R37" s="8">
        <v>390</v>
      </c>
      <c r="S37" s="8">
        <v>600</v>
      </c>
      <c r="T37" s="8">
        <v>220</v>
      </c>
      <c r="U37" s="8">
        <v>390</v>
      </c>
      <c r="V37" s="8">
        <v>600</v>
      </c>
      <c r="W37" s="8"/>
      <c r="X37" s="8"/>
      <c r="Y37" t="s">
        <v>184</v>
      </c>
      <c r="Z37" s="17" t="s">
        <v>62</v>
      </c>
      <c r="AA37" t="s">
        <v>170</v>
      </c>
      <c r="AB37" s="8">
        <v>8</v>
      </c>
      <c r="AC37" s="8">
        <v>4.2699999999999996</v>
      </c>
      <c r="AD37">
        <v>430</v>
      </c>
    </row>
    <row r="38" spans="1:32" x14ac:dyDescent="0.25">
      <c r="A38" t="s">
        <v>130</v>
      </c>
      <c r="B38" t="s">
        <v>128</v>
      </c>
      <c r="C38" t="s">
        <v>108</v>
      </c>
      <c r="D38">
        <v>118</v>
      </c>
      <c r="E38">
        <v>184</v>
      </c>
      <c r="F38" s="2">
        <v>42</v>
      </c>
      <c r="G38" t="s">
        <v>24</v>
      </c>
      <c r="H38" s="13">
        <v>4.2999999999999997E-2</v>
      </c>
      <c r="I38" s="13">
        <v>115</v>
      </c>
      <c r="J38" s="8"/>
      <c r="K38" s="8"/>
      <c r="P38" s="8"/>
      <c r="Q38" s="8"/>
      <c r="R38" s="8">
        <v>390</v>
      </c>
      <c r="S38" s="8">
        <v>600</v>
      </c>
      <c r="T38" s="8">
        <v>240</v>
      </c>
      <c r="U38" s="8">
        <v>390</v>
      </c>
      <c r="V38" s="8">
        <v>600</v>
      </c>
      <c r="W38" s="8"/>
      <c r="X38" s="8"/>
      <c r="Y38" t="s">
        <v>184</v>
      </c>
      <c r="Z38" s="17" t="s">
        <v>59</v>
      </c>
      <c r="AA38" t="s">
        <v>171</v>
      </c>
      <c r="AB38" s="8">
        <v>8</v>
      </c>
      <c r="AC38" s="8">
        <v>4.2699999999999996</v>
      </c>
      <c r="AD38">
        <v>430</v>
      </c>
    </row>
    <row r="39" spans="1:32" x14ac:dyDescent="0.25">
      <c r="A39" t="s">
        <v>130</v>
      </c>
      <c r="B39" t="s">
        <v>128</v>
      </c>
      <c r="C39" t="s">
        <v>109</v>
      </c>
      <c r="D39">
        <v>118</v>
      </c>
      <c r="E39">
        <v>184</v>
      </c>
      <c r="F39" s="2">
        <v>42</v>
      </c>
      <c r="G39" t="s">
        <v>24</v>
      </c>
      <c r="H39" s="13">
        <v>4.2999999999999997E-2</v>
      </c>
      <c r="I39" s="13">
        <v>115</v>
      </c>
      <c r="J39" s="8"/>
      <c r="K39" s="8"/>
      <c r="P39" s="8"/>
      <c r="Q39" s="8"/>
      <c r="R39" s="8">
        <v>390</v>
      </c>
      <c r="S39" s="8">
        <v>600</v>
      </c>
      <c r="T39" s="8">
        <v>260</v>
      </c>
      <c r="U39" s="8">
        <v>390</v>
      </c>
      <c r="V39" s="8">
        <v>600</v>
      </c>
      <c r="W39" s="8"/>
      <c r="X39" s="8"/>
      <c r="Y39" t="s">
        <v>184</v>
      </c>
      <c r="Z39" t="s">
        <v>60</v>
      </c>
      <c r="AA39" t="s">
        <v>172</v>
      </c>
      <c r="AB39" s="8">
        <v>8</v>
      </c>
      <c r="AC39" s="8">
        <v>4.2699999999999996</v>
      </c>
      <c r="AD39">
        <v>430</v>
      </c>
    </row>
    <row r="40" spans="1:32" x14ac:dyDescent="0.25">
      <c r="A40" t="s">
        <v>130</v>
      </c>
      <c r="B40" t="s">
        <v>128</v>
      </c>
      <c r="C40" t="s">
        <v>110</v>
      </c>
      <c r="D40">
        <v>118</v>
      </c>
      <c r="E40">
        <v>184</v>
      </c>
      <c r="F40" s="2">
        <v>42</v>
      </c>
      <c r="G40" t="s">
        <v>24</v>
      </c>
      <c r="H40" s="13">
        <v>4.2999999999999997E-2</v>
      </c>
      <c r="I40" s="13">
        <v>115</v>
      </c>
      <c r="J40" s="8"/>
      <c r="K40" s="8"/>
      <c r="P40" s="8"/>
      <c r="Q40" s="8"/>
      <c r="R40" s="8">
        <v>390</v>
      </c>
      <c r="S40" s="8">
        <v>600</v>
      </c>
      <c r="T40" s="8">
        <v>280</v>
      </c>
      <c r="U40" s="8">
        <v>390</v>
      </c>
      <c r="V40" s="8">
        <v>600</v>
      </c>
      <c r="W40" s="8"/>
      <c r="X40" s="8"/>
      <c r="Y40" t="s">
        <v>184</v>
      </c>
      <c r="Z40" s="17" t="s">
        <v>68</v>
      </c>
      <c r="AA40" t="s">
        <v>173</v>
      </c>
      <c r="AB40" s="8">
        <v>8</v>
      </c>
      <c r="AC40" s="8">
        <v>4.2699999999999996</v>
      </c>
      <c r="AD40">
        <v>430</v>
      </c>
    </row>
    <row r="41" spans="1:32" x14ac:dyDescent="0.25">
      <c r="A41" t="s">
        <v>130</v>
      </c>
      <c r="B41" t="s">
        <v>128</v>
      </c>
      <c r="C41" t="s">
        <v>111</v>
      </c>
      <c r="D41">
        <v>118</v>
      </c>
      <c r="E41">
        <v>184</v>
      </c>
      <c r="F41" s="2">
        <v>42</v>
      </c>
      <c r="G41" t="s">
        <v>24</v>
      </c>
      <c r="H41" s="13">
        <v>4.2999999999999997E-2</v>
      </c>
      <c r="I41" s="13">
        <v>115</v>
      </c>
      <c r="J41" s="8"/>
      <c r="K41" s="8"/>
      <c r="P41" s="8"/>
      <c r="Q41" s="8"/>
      <c r="R41" s="8">
        <v>390</v>
      </c>
      <c r="S41" s="8">
        <v>600</v>
      </c>
      <c r="T41" s="8">
        <v>300</v>
      </c>
      <c r="U41" s="8">
        <v>390</v>
      </c>
      <c r="V41" s="8">
        <v>600</v>
      </c>
      <c r="W41" s="8"/>
      <c r="X41" s="8"/>
      <c r="Y41" t="s">
        <v>184</v>
      </c>
      <c r="Z41" s="17" t="s">
        <v>61</v>
      </c>
      <c r="AA41" t="s">
        <v>174</v>
      </c>
      <c r="AB41" s="8">
        <v>8</v>
      </c>
      <c r="AC41" s="8">
        <v>4.2699999999999996</v>
      </c>
      <c r="AD41">
        <v>430</v>
      </c>
    </row>
    <row r="42" spans="1:32" x14ac:dyDescent="0.25">
      <c r="A42" t="s">
        <v>130</v>
      </c>
      <c r="B42" t="s">
        <v>128</v>
      </c>
      <c r="C42" t="s">
        <v>112</v>
      </c>
      <c r="D42">
        <v>118</v>
      </c>
      <c r="E42">
        <v>184</v>
      </c>
      <c r="F42" s="2">
        <v>42</v>
      </c>
      <c r="G42" t="s">
        <v>24</v>
      </c>
      <c r="H42" s="13">
        <v>4.4999999999999998E-2</v>
      </c>
      <c r="I42" s="13">
        <v>115</v>
      </c>
      <c r="J42" s="8"/>
      <c r="K42" s="8"/>
      <c r="P42" s="8"/>
      <c r="Q42" s="8"/>
      <c r="R42" s="8">
        <v>400</v>
      </c>
      <c r="S42" s="8">
        <v>600</v>
      </c>
      <c r="T42" s="8">
        <v>60</v>
      </c>
      <c r="U42" s="8">
        <v>400</v>
      </c>
      <c r="V42" s="8">
        <v>600</v>
      </c>
      <c r="W42" s="8"/>
      <c r="X42" s="8"/>
      <c r="Y42" t="s">
        <v>184</v>
      </c>
      <c r="Z42" s="17" t="s">
        <v>65</v>
      </c>
      <c r="AA42" t="s">
        <v>175</v>
      </c>
      <c r="AB42" s="8">
        <v>7</v>
      </c>
      <c r="AC42" s="8">
        <v>4.16</v>
      </c>
      <c r="AD42">
        <v>430</v>
      </c>
    </row>
    <row r="43" spans="1:32" x14ac:dyDescent="0.25">
      <c r="A43" t="s">
        <v>130</v>
      </c>
      <c r="B43" t="s">
        <v>128</v>
      </c>
      <c r="C43" t="s">
        <v>113</v>
      </c>
      <c r="D43">
        <v>118</v>
      </c>
      <c r="E43">
        <v>184</v>
      </c>
      <c r="F43" s="2">
        <v>42</v>
      </c>
      <c r="G43" t="s">
        <v>24</v>
      </c>
      <c r="H43" s="13">
        <v>4.4999999999999998E-2</v>
      </c>
      <c r="I43" s="13">
        <v>115</v>
      </c>
      <c r="J43" s="8"/>
      <c r="K43" s="8"/>
      <c r="P43" s="8"/>
      <c r="Q43" s="8"/>
      <c r="R43" s="8">
        <v>400</v>
      </c>
      <c r="S43" s="8">
        <v>600</v>
      </c>
      <c r="T43" s="8">
        <v>80</v>
      </c>
      <c r="U43" s="8">
        <v>400</v>
      </c>
      <c r="V43" s="8">
        <v>600</v>
      </c>
      <c r="W43" s="8"/>
      <c r="X43" s="8"/>
      <c r="Y43" t="s">
        <v>184</v>
      </c>
      <c r="Z43" s="17" t="s">
        <v>64</v>
      </c>
      <c r="AA43" t="s">
        <v>176</v>
      </c>
      <c r="AB43" s="8">
        <v>7</v>
      </c>
      <c r="AC43" s="8">
        <v>4.16</v>
      </c>
      <c r="AD43">
        <v>430</v>
      </c>
    </row>
    <row r="44" spans="1:32" x14ac:dyDescent="0.25">
      <c r="A44" t="s">
        <v>130</v>
      </c>
      <c r="B44" t="s">
        <v>128</v>
      </c>
      <c r="C44" t="s">
        <v>114</v>
      </c>
      <c r="D44">
        <v>118</v>
      </c>
      <c r="E44">
        <v>184</v>
      </c>
      <c r="F44" s="2">
        <v>42</v>
      </c>
      <c r="G44" t="s">
        <v>24</v>
      </c>
      <c r="H44" s="13">
        <v>4.4999999999999998E-2</v>
      </c>
      <c r="I44" s="13">
        <v>115</v>
      </c>
      <c r="J44" s="8"/>
      <c r="K44" s="8"/>
      <c r="P44" s="8"/>
      <c r="Q44" s="8"/>
      <c r="R44" s="8">
        <v>400</v>
      </c>
      <c r="S44" s="8">
        <v>600</v>
      </c>
      <c r="T44" s="8">
        <v>100</v>
      </c>
      <c r="U44" s="8">
        <v>400</v>
      </c>
      <c r="V44" s="8">
        <v>600</v>
      </c>
      <c r="W44" s="8"/>
      <c r="X44" s="8"/>
      <c r="Y44" t="s">
        <v>184</v>
      </c>
      <c r="Z44" s="17" t="s">
        <v>67</v>
      </c>
      <c r="AA44" t="s">
        <v>177</v>
      </c>
      <c r="AB44" s="8">
        <v>7</v>
      </c>
      <c r="AC44" s="8">
        <v>4.16</v>
      </c>
      <c r="AD44">
        <v>430</v>
      </c>
    </row>
    <row r="45" spans="1:32" x14ac:dyDescent="0.25">
      <c r="A45" t="s">
        <v>130</v>
      </c>
      <c r="B45" t="s">
        <v>128</v>
      </c>
      <c r="C45" t="s">
        <v>115</v>
      </c>
      <c r="D45">
        <v>118</v>
      </c>
      <c r="E45">
        <v>184</v>
      </c>
      <c r="F45" s="2">
        <v>42</v>
      </c>
      <c r="G45" t="s">
        <v>24</v>
      </c>
      <c r="H45" s="13">
        <v>4.4999999999999998E-2</v>
      </c>
      <c r="I45" s="13">
        <v>115</v>
      </c>
      <c r="J45" s="8"/>
      <c r="K45" s="8"/>
      <c r="P45" s="8"/>
      <c r="Q45" s="8"/>
      <c r="R45" s="8">
        <v>400</v>
      </c>
      <c r="S45" s="8">
        <v>600</v>
      </c>
      <c r="T45" s="8">
        <v>120</v>
      </c>
      <c r="U45" s="8">
        <v>400</v>
      </c>
      <c r="V45" s="8">
        <v>600</v>
      </c>
      <c r="W45" s="8"/>
      <c r="X45" s="8"/>
      <c r="Y45" t="s">
        <v>184</v>
      </c>
      <c r="Z45" s="17" t="s">
        <v>66</v>
      </c>
      <c r="AA45" t="s">
        <v>178</v>
      </c>
      <c r="AB45" s="8">
        <v>7</v>
      </c>
      <c r="AC45" s="8">
        <v>4.16</v>
      </c>
      <c r="AD45">
        <v>430</v>
      </c>
    </row>
    <row r="46" spans="1:32" x14ac:dyDescent="0.25">
      <c r="A46" t="s">
        <v>130</v>
      </c>
      <c r="B46" t="s">
        <v>128</v>
      </c>
      <c r="C46" t="s">
        <v>116</v>
      </c>
      <c r="D46">
        <v>118</v>
      </c>
      <c r="E46">
        <v>184</v>
      </c>
      <c r="F46" s="2">
        <v>42</v>
      </c>
      <c r="G46" t="s">
        <v>24</v>
      </c>
      <c r="H46" s="13">
        <v>4.4999999999999998E-2</v>
      </c>
      <c r="I46" s="13">
        <v>115</v>
      </c>
      <c r="J46" s="8"/>
      <c r="K46" s="8"/>
      <c r="P46" s="8"/>
      <c r="Q46" s="8"/>
      <c r="R46" s="8">
        <v>400</v>
      </c>
      <c r="S46" s="8">
        <v>600</v>
      </c>
      <c r="T46" s="8">
        <v>150</v>
      </c>
      <c r="U46" s="8">
        <v>400</v>
      </c>
      <c r="V46" s="8">
        <v>600</v>
      </c>
      <c r="W46" s="8"/>
      <c r="X46" s="8"/>
      <c r="Y46" t="s">
        <v>184</v>
      </c>
      <c r="Z46" s="17" t="s">
        <v>63</v>
      </c>
      <c r="AA46" t="s">
        <v>179</v>
      </c>
      <c r="AB46" s="8">
        <v>7</v>
      </c>
      <c r="AC46" s="8">
        <v>4.16</v>
      </c>
      <c r="AD46">
        <v>430</v>
      </c>
    </row>
    <row r="47" spans="1:32" x14ac:dyDescent="0.25">
      <c r="G47" s="8"/>
      <c r="J47" s="8"/>
      <c r="K47" s="8"/>
      <c r="P47" s="8"/>
      <c r="Q47" s="8"/>
      <c r="R47" s="8"/>
      <c r="S47" s="8"/>
    </row>
    <row r="48" spans="1:32" x14ac:dyDescent="0.25">
      <c r="G48" s="8"/>
      <c r="J48" s="8"/>
      <c r="K48" s="8"/>
      <c r="P48" s="8"/>
      <c r="Q48" s="8"/>
      <c r="R48" s="8"/>
      <c r="S48" s="8"/>
    </row>
    <row r="49" spans="3:19" x14ac:dyDescent="0.25">
      <c r="G49" s="8"/>
      <c r="J49" s="8"/>
      <c r="K49" s="8"/>
      <c r="P49" s="8"/>
      <c r="Q49" s="8"/>
      <c r="R49" s="8"/>
      <c r="S49" s="8"/>
    </row>
    <row r="50" spans="3:19" x14ac:dyDescent="0.25">
      <c r="C50" s="9"/>
      <c r="D50" s="10"/>
      <c r="E50" s="8"/>
      <c r="F50" s="11"/>
      <c r="G50" s="12"/>
      <c r="J50" s="8"/>
      <c r="K50" s="8"/>
      <c r="L50" s="8"/>
      <c r="M50" s="8"/>
      <c r="N50" s="8"/>
      <c r="O50" s="8"/>
      <c r="P50" s="8"/>
      <c r="Q50" s="8"/>
      <c r="R50" s="8"/>
      <c r="S50" s="8"/>
    </row>
    <row r="51" spans="3:19" x14ac:dyDescent="0.25">
      <c r="C51" s="9"/>
      <c r="D51" s="8"/>
      <c r="E51" s="8"/>
      <c r="F51" s="8"/>
      <c r="G51" s="8"/>
      <c r="J51" s="8"/>
      <c r="K51" s="8"/>
      <c r="L51" s="8"/>
      <c r="M51" s="8"/>
      <c r="N51" s="8"/>
      <c r="O51" s="8"/>
      <c r="P51" s="8"/>
      <c r="Q51" s="8"/>
      <c r="R51" s="8"/>
      <c r="S51" s="8"/>
    </row>
    <row r="52" spans="3:19" x14ac:dyDescent="0.25">
      <c r="C52" s="9"/>
      <c r="D52" s="8"/>
      <c r="E52" s="8"/>
      <c r="F52" s="8"/>
      <c r="G52" s="8"/>
    </row>
    <row r="53" spans="3:19" x14ac:dyDescent="0.25">
      <c r="C53" s="9"/>
      <c r="D53" s="8"/>
      <c r="E53" s="8"/>
      <c r="F53" s="8"/>
      <c r="G53" s="8"/>
    </row>
    <row r="68" spans="3:3" x14ac:dyDescent="0.25">
      <c r="C68" s="7"/>
    </row>
    <row r="69" spans="3:3" x14ac:dyDescent="0.25">
      <c r="C69" s="7"/>
    </row>
    <row r="70" spans="3:3" x14ac:dyDescent="0.25">
      <c r="C70" s="7"/>
    </row>
    <row r="71" spans="3:3" x14ac:dyDescent="0.25">
      <c r="C71" s="7"/>
    </row>
    <row r="72" spans="3:3" x14ac:dyDescent="0.25">
      <c r="C72" s="7"/>
    </row>
    <row r="73" spans="3:3" x14ac:dyDescent="0.25">
      <c r="C73" s="7"/>
    </row>
    <row r="74" spans="3:3" x14ac:dyDescent="0.25">
      <c r="C74" s="7"/>
    </row>
    <row r="75" spans="3:3" x14ac:dyDescent="0.25">
      <c r="C75" s="7"/>
    </row>
  </sheetData>
  <phoneticPr fontId="6" type="noConversion"/>
  <conditionalFormatting sqref="X27:X34">
    <cfRule type="cellIs" dxfId="0" priority="1" operator="equal">
      <formula>0</formula>
    </cfRule>
  </conditionalFormatting>
  <hyperlinks>
    <hyperlink ref="Z4" r:id="rId1" xr:uid="{E8815CC5-2DF2-409B-90C5-3D53BDAC51DE}"/>
    <hyperlink ref="Z5" r:id="rId2" xr:uid="{E20ABFE6-61C2-4410-A263-3D025215BF0A}"/>
    <hyperlink ref="Z6" r:id="rId3" xr:uid="{F23CFE23-0A66-4446-9CF2-255661DE4001}"/>
    <hyperlink ref="Z3" r:id="rId4" xr:uid="{AC436B44-50A4-4837-A5E5-5E1E8241092E}"/>
    <hyperlink ref="Z7" r:id="rId5" xr:uid="{BAC2C421-1658-4A60-8FE0-75DE5E2FACE9}"/>
    <hyperlink ref="Z8" r:id="rId6" xr:uid="{0734B11B-78F6-462A-A7C0-083AAFFBB0FE}"/>
    <hyperlink ref="Z12" r:id="rId7" xr:uid="{8EF8B0FB-38B7-49B5-BA0A-0EFA9C90718C}"/>
    <hyperlink ref="Z10" r:id="rId8" xr:uid="{AB6F319A-9A65-4E9A-97BF-DFC9869DB1E8}"/>
    <hyperlink ref="Z14" r:id="rId9" xr:uid="{396B582C-E98E-4D09-90F1-468449BF8161}"/>
    <hyperlink ref="Z9" r:id="rId10" xr:uid="{DC7188E7-AC81-47A0-ACBA-8222BC087FCC}"/>
    <hyperlink ref="Z13" r:id="rId11" xr:uid="{44B2F94C-128C-4984-88A0-3E71C75C9F00}"/>
    <hyperlink ref="Z11" r:id="rId12" xr:uid="{55AB4EB0-AACE-4F67-9CBB-5A17333DD4AB}"/>
    <hyperlink ref="Z15" r:id="rId13" xr:uid="{5209C8F7-F15E-473F-AB4D-E505A4423C59}"/>
    <hyperlink ref="Z16" r:id="rId14" xr:uid="{808A278D-4D2B-4FD1-9886-F8C811A7DA60}"/>
    <hyperlink ref="Z19" r:id="rId15" xr:uid="{C2395A61-B9FF-410F-A115-7CD6C369D902}"/>
    <hyperlink ref="Z17" r:id="rId16" xr:uid="{61276663-ABAB-4C6F-80E4-6542532BF9FC}"/>
    <hyperlink ref="Z20" r:id="rId17" xr:uid="{FF2A1C19-E78F-4F26-A217-EC881783253C}"/>
    <hyperlink ref="Z21" r:id="rId18" xr:uid="{87C18A98-A995-4F06-9EA3-C1AF20C20A0F}"/>
    <hyperlink ref="Z22" r:id="rId19" xr:uid="{7FB9B344-6234-4E43-B9CF-E950670980EC}"/>
    <hyperlink ref="Z23" r:id="rId20" xr:uid="{E828EEB5-AACF-47CE-A1AA-62E99A59FB99}"/>
    <hyperlink ref="Z26" r:id="rId21" xr:uid="{EEF8409C-901D-4793-A9B5-14399B573F5B}"/>
    <hyperlink ref="Z24" r:id="rId22" xr:uid="{170E89BE-F354-4662-B546-35C607CDE433}"/>
    <hyperlink ref="Z25" r:id="rId23" xr:uid="{A10A1D51-426A-4384-802D-06667FDD4953}"/>
    <hyperlink ref="Z34" r:id="rId24" xr:uid="{A004AB63-84FB-4C21-AA14-BCCE9C516CCB}"/>
    <hyperlink ref="Z33" r:id="rId25" xr:uid="{025AF754-3253-459A-A3F8-E6AAB281A361}"/>
    <hyperlink ref="Z29" r:id="rId26" xr:uid="{576AAA15-F19C-464A-B952-4A7BEC2D07A6}"/>
    <hyperlink ref="Z28" r:id="rId27" xr:uid="{FFC9003C-8D35-4D36-B853-DD2CD361CC60}"/>
    <hyperlink ref="Z27" r:id="rId28" xr:uid="{9C86A550-11B6-4173-9F19-A31E0C29D1FF}"/>
    <hyperlink ref="Z30" r:id="rId29" xr:uid="{D6D3AAD9-FAE2-4C7D-ACF4-BB998F51F887}"/>
    <hyperlink ref="Z31" r:id="rId30" xr:uid="{741F20B7-17C3-4797-BF47-7CA5486DFA17}"/>
    <hyperlink ref="Z32" r:id="rId31" xr:uid="{BDBBF302-CCD4-46AD-A40A-CC726EE1424B}"/>
    <hyperlink ref="Z38" r:id="rId32" xr:uid="{6652970E-DA3C-4EC2-971C-C23017729D22}"/>
    <hyperlink ref="Z41" r:id="rId33" xr:uid="{56312E5C-A991-4CE1-9E81-2E6591958D93}"/>
    <hyperlink ref="Z37" r:id="rId34" xr:uid="{5FA0B028-EF03-4807-9F2E-3BE95D3D216F}"/>
    <hyperlink ref="Z46" r:id="rId35" xr:uid="{0B516AD5-C956-4C1C-9A81-118E884F06B1}"/>
    <hyperlink ref="Z43" r:id="rId36" xr:uid="{698ECAB7-5080-476B-A341-27AD5BA41787}"/>
    <hyperlink ref="Z42" r:id="rId37" xr:uid="{AD54800C-1168-4E86-885D-DABD7FBEC565}"/>
    <hyperlink ref="Z45" r:id="rId38" xr:uid="{5B2A2700-D96A-489D-B725-4FA29087F988}"/>
    <hyperlink ref="Z44" r:id="rId39" xr:uid="{B5FDC9FC-43E8-4FDF-BB22-2F04BE2377C6}"/>
    <hyperlink ref="Z40" r:id="rId40" xr:uid="{1113D5A3-E946-4F7B-9566-9A844D844D41}"/>
    <hyperlink ref="Z36" r:id="rId41" xr:uid="{97D92804-3EB1-4B09-965C-498756AFCF3C}"/>
  </hyperlinks>
  <pageMargins left="0.7" right="0.7" top="0.75" bottom="0.75" header="0.3" footer="0.3"/>
  <pageSetup orientation="portrait" r:id="rId42"/>
  <drawing r:id="rId4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Xella material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Horváth Gábor</dc:creator>
  <cp:lastModifiedBy>Horváth Gábor</cp:lastModifiedBy>
  <dcterms:created xsi:type="dcterms:W3CDTF">2024-02-07T19:49:43Z</dcterms:created>
  <dcterms:modified xsi:type="dcterms:W3CDTF">2024-06-20T15:35:59Z</dcterms:modified>
</cp:coreProperties>
</file>